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teply\Desktop\"/>
    </mc:Choice>
  </mc:AlternateContent>
  <bookViews>
    <workbookView xWindow="0" yWindow="0" windowWidth="23040" windowHeight="9384" activeTab="2"/>
  </bookViews>
  <sheets>
    <sheet name="podzim24-25" sheetId="1" r:id="rId1"/>
    <sheet name="jaro25" sheetId="2" r:id="rId2"/>
    <sheet name="Celkem 24-25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7" i="4" l="1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7" i="4"/>
  <c r="L148" i="4"/>
  <c r="L149" i="4"/>
  <c r="L150" i="4"/>
  <c r="L151" i="4"/>
  <c r="L152" i="4"/>
  <c r="L153" i="4"/>
  <c r="L154" i="4"/>
  <c r="L146" i="4"/>
  <c r="K146" i="4"/>
  <c r="M29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L3" i="4" l="1"/>
  <c r="D193" i="4"/>
  <c r="C193" i="4"/>
  <c r="D186" i="4"/>
  <c r="C186" i="4"/>
  <c r="D185" i="4"/>
  <c r="C185" i="4"/>
  <c r="M179" i="4"/>
  <c r="M178" i="4"/>
  <c r="M176" i="4"/>
  <c r="M171" i="4"/>
  <c r="M172" i="4"/>
  <c r="M173" i="4"/>
  <c r="M174" i="4"/>
  <c r="M175" i="4"/>
  <c r="L171" i="4"/>
  <c r="L172" i="4"/>
  <c r="L173" i="4"/>
  <c r="L174" i="4"/>
  <c r="L175" i="4"/>
  <c r="M170" i="4"/>
  <c r="L170" i="4"/>
  <c r="M160" i="4"/>
  <c r="M162" i="4"/>
  <c r="M163" i="4"/>
  <c r="M164" i="4"/>
  <c r="M165" i="4"/>
  <c r="L160" i="4"/>
  <c r="L162" i="4"/>
  <c r="L163" i="4"/>
  <c r="L164" i="4"/>
  <c r="L165" i="4"/>
  <c r="M159" i="4"/>
  <c r="L159" i="4"/>
  <c r="M154" i="4"/>
  <c r="M147" i="4"/>
  <c r="M148" i="4"/>
  <c r="M149" i="4"/>
  <c r="M150" i="4"/>
  <c r="M151" i="4"/>
  <c r="M152" i="4"/>
  <c r="M153" i="4"/>
  <c r="M145" i="4"/>
  <c r="L145" i="4"/>
  <c r="M140" i="4"/>
  <c r="M127" i="4"/>
  <c r="M128" i="4"/>
  <c r="M129" i="4"/>
  <c r="M130" i="4"/>
  <c r="M131" i="4"/>
  <c r="M132" i="4"/>
  <c r="M135" i="4"/>
  <c r="M136" i="4"/>
  <c r="M137" i="4"/>
  <c r="M138" i="4"/>
  <c r="M139" i="4"/>
  <c r="M126" i="4"/>
  <c r="L126" i="4"/>
  <c r="M110" i="4"/>
  <c r="M111" i="4"/>
  <c r="M112" i="4"/>
  <c r="M113" i="4"/>
  <c r="M114" i="4"/>
  <c r="M115" i="4"/>
  <c r="M116" i="4"/>
  <c r="M118" i="4"/>
  <c r="M119" i="4"/>
  <c r="M120" i="4"/>
  <c r="M121" i="4"/>
  <c r="L110" i="4"/>
  <c r="L111" i="4"/>
  <c r="L112" i="4"/>
  <c r="L113" i="4"/>
  <c r="L114" i="4"/>
  <c r="L115" i="4"/>
  <c r="L116" i="4"/>
  <c r="L118" i="4"/>
  <c r="L119" i="4"/>
  <c r="L120" i="4"/>
  <c r="L121" i="4"/>
  <c r="M109" i="4"/>
  <c r="L109" i="4"/>
  <c r="M92" i="4"/>
  <c r="M93" i="4"/>
  <c r="M94" i="4"/>
  <c r="M96" i="4"/>
  <c r="M97" i="4"/>
  <c r="M98" i="4"/>
  <c r="M99" i="4"/>
  <c r="M100" i="4"/>
  <c r="M102" i="4"/>
  <c r="M103" i="4"/>
  <c r="L92" i="4"/>
  <c r="L93" i="4"/>
  <c r="L94" i="4"/>
  <c r="L96" i="4"/>
  <c r="L97" i="4"/>
  <c r="L98" i="4"/>
  <c r="L99" i="4"/>
  <c r="L100" i="4"/>
  <c r="L102" i="4"/>
  <c r="L103" i="4"/>
  <c r="M91" i="4"/>
  <c r="L91" i="4"/>
  <c r="M88" i="4"/>
  <c r="C187" i="4" s="1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L74" i="4"/>
  <c r="L75" i="4"/>
  <c r="L76" i="4"/>
  <c r="L77" i="4"/>
  <c r="L78" i="4"/>
  <c r="L79" i="4"/>
  <c r="L80" i="4"/>
  <c r="L81" i="4"/>
  <c r="L82" i="4"/>
  <c r="L83" i="4"/>
  <c r="L85" i="4"/>
  <c r="L86" i="4"/>
  <c r="M73" i="4"/>
  <c r="L73" i="4"/>
  <c r="M71" i="4"/>
  <c r="M70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M51" i="4"/>
  <c r="L51" i="4"/>
  <c r="M49" i="4"/>
  <c r="M48" i="4"/>
  <c r="L33" i="4"/>
  <c r="M33" i="4" s="1"/>
  <c r="L34" i="4"/>
  <c r="L35" i="4"/>
  <c r="L36" i="4"/>
  <c r="M36" i="4" s="1"/>
  <c r="L37" i="4"/>
  <c r="L38" i="4"/>
  <c r="M38" i="4" s="1"/>
  <c r="L39" i="4"/>
  <c r="M39" i="4" s="1"/>
  <c r="L40" i="4"/>
  <c r="L41" i="4"/>
  <c r="M41" i="4" s="1"/>
  <c r="L42" i="4"/>
  <c r="L43" i="4"/>
  <c r="L44" i="4"/>
  <c r="M44" i="4" s="1"/>
  <c r="M34" i="4"/>
  <c r="M35" i="4"/>
  <c r="M37" i="4"/>
  <c r="M40" i="4"/>
  <c r="M42" i="4"/>
  <c r="M43" i="4"/>
  <c r="M32" i="4"/>
  <c r="L32" i="4"/>
  <c r="M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2" i="4"/>
  <c r="L23" i="4"/>
  <c r="L24" i="4"/>
  <c r="L25" i="4"/>
  <c r="L26" i="4"/>
  <c r="L27" i="4"/>
  <c r="M2" i="4"/>
  <c r="L2" i="4"/>
  <c r="K176" i="4"/>
  <c r="K175" i="4"/>
  <c r="K174" i="4"/>
  <c r="K173" i="4"/>
  <c r="K172" i="4"/>
  <c r="K171" i="4"/>
  <c r="K170" i="4"/>
  <c r="K178" i="4" s="1"/>
  <c r="K179" i="4" s="1"/>
  <c r="K165" i="4"/>
  <c r="K164" i="4"/>
  <c r="K163" i="4"/>
  <c r="K162" i="4"/>
  <c r="K161" i="4"/>
  <c r="K160" i="4"/>
  <c r="K167" i="4" s="1"/>
  <c r="K168" i="4" s="1"/>
  <c r="K159" i="4"/>
  <c r="K154" i="4"/>
  <c r="K153" i="4"/>
  <c r="K152" i="4"/>
  <c r="K151" i="4"/>
  <c r="K150" i="4"/>
  <c r="K149" i="4"/>
  <c r="K148" i="4"/>
  <c r="K147" i="4"/>
  <c r="K145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23" i="4" s="1"/>
  <c r="K124" i="4" s="1"/>
  <c r="K108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88" i="4" s="1"/>
  <c r="K89" i="4" s="1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70" i="4" s="1"/>
  <c r="K71" i="4" s="1"/>
  <c r="K51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48" i="4" s="1"/>
  <c r="K49" i="4" s="1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29" i="4" s="1"/>
  <c r="K30" i="4" s="1"/>
  <c r="K3" i="4"/>
  <c r="K2" i="4"/>
  <c r="K156" i="4" l="1"/>
  <c r="K157" i="4" s="1"/>
  <c r="K105" i="4"/>
  <c r="K106" i="4" s="1"/>
  <c r="K142" i="4"/>
  <c r="K143" i="4" s="1"/>
  <c r="M89" i="4"/>
  <c r="D187" i="4" s="1"/>
  <c r="M30" i="4"/>
  <c r="D184" i="4" s="1"/>
  <c r="C184" i="4" l="1"/>
  <c r="K109" i="2"/>
  <c r="K3" i="2"/>
  <c r="K4" i="2"/>
  <c r="K155" i="2" l="1"/>
  <c r="K141" i="2"/>
  <c r="K177" i="2"/>
  <c r="K176" i="2"/>
  <c r="K175" i="2"/>
  <c r="K174" i="2"/>
  <c r="K173" i="2"/>
  <c r="K172" i="2"/>
  <c r="K171" i="2"/>
  <c r="K166" i="2"/>
  <c r="K165" i="2"/>
  <c r="K164" i="2"/>
  <c r="K163" i="2"/>
  <c r="K162" i="2"/>
  <c r="K161" i="2"/>
  <c r="K160" i="2"/>
  <c r="K154" i="2"/>
  <c r="K153" i="2"/>
  <c r="K152" i="2"/>
  <c r="K151" i="2"/>
  <c r="K150" i="2"/>
  <c r="K149" i="2"/>
  <c r="K148" i="2"/>
  <c r="K147" i="2"/>
  <c r="K146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124" i="2" l="1"/>
  <c r="C189" i="2" s="1"/>
  <c r="K106" i="2"/>
  <c r="C188" i="2" s="1"/>
  <c r="K49" i="2"/>
  <c r="K50" i="2" s="1"/>
  <c r="D185" i="2" s="1"/>
  <c r="K179" i="2"/>
  <c r="K157" i="2"/>
  <c r="K158" i="2" s="1"/>
  <c r="D191" i="2" s="1"/>
  <c r="K168" i="2"/>
  <c r="C192" i="2" s="1"/>
  <c r="K143" i="2"/>
  <c r="K89" i="2"/>
  <c r="C187" i="2" s="1"/>
  <c r="K71" i="2"/>
  <c r="K72" i="2" s="1"/>
  <c r="D186" i="2" s="1"/>
  <c r="K30" i="2"/>
  <c r="C184" i="2" s="1"/>
  <c r="C197" i="2" s="1"/>
  <c r="K29" i="1"/>
  <c r="C190" i="2" l="1"/>
  <c r="K144" i="2"/>
  <c r="D190" i="2" s="1"/>
  <c r="K180" i="2"/>
  <c r="D193" i="2" s="1"/>
  <c r="C193" i="2"/>
  <c r="K169" i="2"/>
  <c r="D192" i="2" s="1"/>
  <c r="C191" i="2"/>
  <c r="K125" i="2"/>
  <c r="D189" i="2" s="1"/>
  <c r="K107" i="2"/>
  <c r="D188" i="2" s="1"/>
  <c r="C186" i="2"/>
  <c r="D184" i="2"/>
  <c r="C185" i="2"/>
  <c r="K90" i="2"/>
  <c r="D187" i="2" s="1"/>
  <c r="K31" i="2"/>
  <c r="K131" i="1"/>
  <c r="K125" i="1"/>
  <c r="K126" i="1"/>
  <c r="K61" i="1"/>
  <c r="K62" i="1"/>
  <c r="K51" i="1"/>
  <c r="K52" i="1"/>
  <c r="K53" i="1"/>
  <c r="K54" i="1"/>
  <c r="K55" i="1"/>
  <c r="K56" i="1"/>
  <c r="K57" i="1"/>
  <c r="K58" i="1"/>
  <c r="K59" i="1"/>
  <c r="K60" i="1"/>
  <c r="K42" i="1"/>
  <c r="K43" i="1"/>
  <c r="K44" i="1"/>
  <c r="K41" i="1"/>
  <c r="K40" i="1"/>
  <c r="K39" i="1"/>
  <c r="K38" i="1"/>
  <c r="K37" i="1"/>
  <c r="K36" i="1"/>
  <c r="K35" i="1"/>
  <c r="K34" i="1"/>
  <c r="K33" i="1"/>
  <c r="K32" i="1"/>
  <c r="C196" i="2" l="1"/>
  <c r="I196" i="2" s="1"/>
  <c r="K48" i="1"/>
  <c r="K92" i="1"/>
  <c r="C198" i="2" l="1"/>
  <c r="K49" i="1"/>
  <c r="C181" i="1"/>
  <c r="K27" i="1"/>
  <c r="K26" i="1"/>
  <c r="K23" i="1"/>
  <c r="D180" i="1" l="1"/>
  <c r="D181" i="1"/>
  <c r="K63" i="1"/>
  <c r="K64" i="1"/>
  <c r="K65" i="1"/>
  <c r="K66" i="1"/>
  <c r="K67" i="1"/>
  <c r="K68" i="1"/>
  <c r="K70" i="1" l="1"/>
  <c r="K138" i="1"/>
  <c r="K118" i="1"/>
  <c r="K71" i="1" l="1"/>
  <c r="D182" i="1" s="1"/>
  <c r="C182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4" i="1"/>
  <c r="K25" i="1"/>
  <c r="K3" i="1"/>
  <c r="K173" i="1"/>
  <c r="K172" i="1"/>
  <c r="K171" i="1"/>
  <c r="K170" i="1"/>
  <c r="K169" i="1"/>
  <c r="K168" i="1"/>
  <c r="K163" i="1"/>
  <c r="K162" i="1"/>
  <c r="K161" i="1"/>
  <c r="K160" i="1"/>
  <c r="K159" i="1"/>
  <c r="L161" i="4" s="1"/>
  <c r="M161" i="4" s="1"/>
  <c r="M167" i="4" s="1"/>
  <c r="K158" i="1"/>
  <c r="K157" i="1"/>
  <c r="K152" i="1"/>
  <c r="K151" i="1"/>
  <c r="K150" i="1"/>
  <c r="K149" i="1"/>
  <c r="K148" i="1"/>
  <c r="K147" i="1"/>
  <c r="K146" i="1"/>
  <c r="K145" i="1"/>
  <c r="M146" i="4" s="1"/>
  <c r="M156" i="4" s="1"/>
  <c r="K144" i="1"/>
  <c r="K139" i="1"/>
  <c r="K137" i="1"/>
  <c r="K136" i="1"/>
  <c r="K135" i="1"/>
  <c r="K134" i="1"/>
  <c r="K133" i="1"/>
  <c r="M134" i="4" s="1"/>
  <c r="K132" i="1"/>
  <c r="M133" i="4" s="1"/>
  <c r="K130" i="1"/>
  <c r="K129" i="1"/>
  <c r="K128" i="1"/>
  <c r="K127" i="1"/>
  <c r="K120" i="1"/>
  <c r="K119" i="1"/>
  <c r="K117" i="1"/>
  <c r="K116" i="1"/>
  <c r="L117" i="4" s="1"/>
  <c r="M117" i="4" s="1"/>
  <c r="M123" i="4" s="1"/>
  <c r="K115" i="1"/>
  <c r="K114" i="1"/>
  <c r="K113" i="1"/>
  <c r="K112" i="1"/>
  <c r="K111" i="1"/>
  <c r="K110" i="1"/>
  <c r="K109" i="1"/>
  <c r="K108" i="1"/>
  <c r="K103" i="1"/>
  <c r="K102" i="1"/>
  <c r="K101" i="1"/>
  <c r="L101" i="4" s="1"/>
  <c r="M101" i="4" s="1"/>
  <c r="K100" i="1"/>
  <c r="K99" i="1"/>
  <c r="K98" i="1"/>
  <c r="K97" i="1"/>
  <c r="K96" i="1"/>
  <c r="K95" i="1"/>
  <c r="L95" i="4" s="1"/>
  <c r="M95" i="4" s="1"/>
  <c r="K94" i="1"/>
  <c r="K93" i="1"/>
  <c r="K91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M124" i="4" l="1"/>
  <c r="D189" i="4" s="1"/>
  <c r="C189" i="4"/>
  <c r="M168" i="4"/>
  <c r="D192" i="4" s="1"/>
  <c r="C192" i="4"/>
  <c r="M142" i="4"/>
  <c r="M143" i="4" s="1"/>
  <c r="D190" i="4" s="1"/>
  <c r="M105" i="4"/>
  <c r="M106" i="4" s="1"/>
  <c r="D188" i="4" s="1"/>
  <c r="M157" i="4"/>
  <c r="D191" i="4" s="1"/>
  <c r="C191" i="4"/>
  <c r="K30" i="1"/>
  <c r="K122" i="1"/>
  <c r="C185" i="1" s="1"/>
  <c r="K165" i="1"/>
  <c r="C188" i="1" s="1"/>
  <c r="K175" i="1"/>
  <c r="C189" i="1" s="1"/>
  <c r="K141" i="1"/>
  <c r="K154" i="1"/>
  <c r="C187" i="1" s="1"/>
  <c r="K88" i="1"/>
  <c r="C183" i="1" s="1"/>
  <c r="K105" i="1"/>
  <c r="C188" i="4" l="1"/>
  <c r="C190" i="4"/>
  <c r="K142" i="1"/>
  <c r="D186" i="1" s="1"/>
  <c r="C186" i="1"/>
  <c r="K106" i="1"/>
  <c r="D184" i="1" s="1"/>
  <c r="C184" i="1"/>
  <c r="C180" i="1"/>
  <c r="C193" i="1" s="1"/>
  <c r="K89" i="1"/>
  <c r="D183" i="1" s="1"/>
  <c r="K155" i="1"/>
  <c r="D187" i="1" s="1"/>
  <c r="K176" i="1"/>
  <c r="D189" i="1" s="1"/>
  <c r="K166" i="1"/>
  <c r="D188" i="1" s="1"/>
  <c r="K123" i="1"/>
  <c r="D185" i="1" s="1"/>
  <c r="C192" i="1" l="1"/>
  <c r="I192" i="1" s="1"/>
  <c r="C194" i="1" l="1"/>
</calcChain>
</file>

<file path=xl/sharedStrings.xml><?xml version="1.0" encoding="utf-8"?>
<sst xmlns="http://schemas.openxmlformats.org/spreadsheetml/2006/main" count="1364" uniqueCount="224">
  <si>
    <t>Roč.</t>
  </si>
  <si>
    <t>Příjmení</t>
  </si>
  <si>
    <t>Jméno</t>
  </si>
  <si>
    <t>MŠ</t>
  </si>
  <si>
    <t>Derbak</t>
  </si>
  <si>
    <t>Jeřábek</t>
  </si>
  <si>
    <t>Kovář</t>
  </si>
  <si>
    <t>Jan</t>
  </si>
  <si>
    <t>Jaroslav</t>
  </si>
  <si>
    <t>Šafránek</t>
  </si>
  <si>
    <t>Gamba</t>
  </si>
  <si>
    <t>Jonáš</t>
  </si>
  <si>
    <t>Hubinková</t>
  </si>
  <si>
    <t>celkem</t>
  </si>
  <si>
    <t>Barcalová</t>
  </si>
  <si>
    <t>Štěpánka</t>
  </si>
  <si>
    <t>Částek</t>
  </si>
  <si>
    <t>Šimon</t>
  </si>
  <si>
    <t>Čuriová</t>
  </si>
  <si>
    <t>Nela</t>
  </si>
  <si>
    <t>Doležal</t>
  </si>
  <si>
    <t>Matyáš</t>
  </si>
  <si>
    <t>Dvořák</t>
  </si>
  <si>
    <t>Jakub</t>
  </si>
  <si>
    <t>Javůrková</t>
  </si>
  <si>
    <t>Adéla</t>
  </si>
  <si>
    <t>Kmošek</t>
  </si>
  <si>
    <t>Ondřej</t>
  </si>
  <si>
    <t>Kuchtová</t>
  </si>
  <si>
    <t>Anežka</t>
  </si>
  <si>
    <t>Myšák</t>
  </si>
  <si>
    <t>Antonín</t>
  </si>
  <si>
    <t>Pernicová</t>
  </si>
  <si>
    <t>Sodomka</t>
  </si>
  <si>
    <t>Stráníková</t>
  </si>
  <si>
    <t>Šlégl</t>
  </si>
  <si>
    <t>Martin</t>
  </si>
  <si>
    <t>Jurnečková</t>
  </si>
  <si>
    <t>Kristýna</t>
  </si>
  <si>
    <t>průměr na žáka</t>
  </si>
  <si>
    <t>2.</t>
  </si>
  <si>
    <t>Bíšková</t>
  </si>
  <si>
    <t>Klára</t>
  </si>
  <si>
    <t>Cacek</t>
  </si>
  <si>
    <t>Vojtěch</t>
  </si>
  <si>
    <t>Dušek</t>
  </si>
  <si>
    <t>Flídr</t>
  </si>
  <si>
    <t>Mikuláš</t>
  </si>
  <si>
    <t>Horák</t>
  </si>
  <si>
    <t>Daniel</t>
  </si>
  <si>
    <t>Hrinda</t>
  </si>
  <si>
    <t>Kučerová</t>
  </si>
  <si>
    <t>Eliška</t>
  </si>
  <si>
    <t>Kuřová</t>
  </si>
  <si>
    <t>Alena</t>
  </si>
  <si>
    <t>Pittner</t>
  </si>
  <si>
    <t>Siglová</t>
  </si>
  <si>
    <t>Barbora</t>
  </si>
  <si>
    <t>Miroslav</t>
  </si>
  <si>
    <t>3.</t>
  </si>
  <si>
    <t>Fait</t>
  </si>
  <si>
    <t>Jeroným</t>
  </si>
  <si>
    <t>Josef</t>
  </si>
  <si>
    <t>Hubinka</t>
  </si>
  <si>
    <t>Boris</t>
  </si>
  <si>
    <t>Patrik</t>
  </si>
  <si>
    <t>Kovářová</t>
  </si>
  <si>
    <t>Anna</t>
  </si>
  <si>
    <t>Lněnička</t>
  </si>
  <si>
    <t>Pánková</t>
  </si>
  <si>
    <t>Lucie</t>
  </si>
  <si>
    <t>Stráník</t>
  </si>
  <si>
    <t>David</t>
  </si>
  <si>
    <t>Švarc</t>
  </si>
  <si>
    <t>Vopařilová</t>
  </si>
  <si>
    <t>4.</t>
  </si>
  <si>
    <t>Dominik</t>
  </si>
  <si>
    <t>Hanusová</t>
  </si>
  <si>
    <t>Valérie</t>
  </si>
  <si>
    <t>Sofie</t>
  </si>
  <si>
    <t>Kuře</t>
  </si>
  <si>
    <t>Pakosta</t>
  </si>
  <si>
    <t>Pittnerová</t>
  </si>
  <si>
    <t>Sigl</t>
  </si>
  <si>
    <t xml:space="preserve">Pernicová </t>
  </si>
  <si>
    <t>Marie</t>
  </si>
  <si>
    <t>Ondrůšková</t>
  </si>
  <si>
    <t>Asante</t>
  </si>
  <si>
    <t>Mychailina</t>
  </si>
  <si>
    <t>5.</t>
  </si>
  <si>
    <t>Borková</t>
  </si>
  <si>
    <t>Holcová</t>
  </si>
  <si>
    <t>Tereza</t>
  </si>
  <si>
    <t xml:space="preserve">Secký </t>
  </si>
  <si>
    <t>Jiří</t>
  </si>
  <si>
    <t>Šindelář</t>
  </si>
  <si>
    <t>Michal</t>
  </si>
  <si>
    <t>Ondrůšek</t>
  </si>
  <si>
    <t>Nikita Izzy</t>
  </si>
  <si>
    <t>Sotona</t>
  </si>
  <si>
    <t>Kryštof</t>
  </si>
  <si>
    <t>Sotonová</t>
  </si>
  <si>
    <t>Kateřina</t>
  </si>
  <si>
    <t>Melnyk</t>
  </si>
  <si>
    <t>Elvíra</t>
  </si>
  <si>
    <t>6.</t>
  </si>
  <si>
    <t>Drexler</t>
  </si>
  <si>
    <t>Janoušek</t>
  </si>
  <si>
    <t>Filip</t>
  </si>
  <si>
    <t>Pánek</t>
  </si>
  <si>
    <t>Čeněk</t>
  </si>
  <si>
    <t>Švarcová</t>
  </si>
  <si>
    <t>Sofia</t>
  </si>
  <si>
    <t>Tobek</t>
  </si>
  <si>
    <t>Zavadilová</t>
  </si>
  <si>
    <t>Žroutová</t>
  </si>
  <si>
    <t>Sabina</t>
  </si>
  <si>
    <t>7.</t>
  </si>
  <si>
    <t>Kuchta</t>
  </si>
  <si>
    <t>František</t>
  </si>
  <si>
    <t>Smékalová</t>
  </si>
  <si>
    <t>Michaela</t>
  </si>
  <si>
    <t>Vasylenko</t>
  </si>
  <si>
    <t>Dmitro</t>
  </si>
  <si>
    <t>8.</t>
  </si>
  <si>
    <t>Natálie</t>
  </si>
  <si>
    <t>9.</t>
  </si>
  <si>
    <t>1.r</t>
  </si>
  <si>
    <t>2.r</t>
  </si>
  <si>
    <t>3.r</t>
  </si>
  <si>
    <t>4.r</t>
  </si>
  <si>
    <t>5.r</t>
  </si>
  <si>
    <t>6.r</t>
  </si>
  <si>
    <t>7.r</t>
  </si>
  <si>
    <t>8.r</t>
  </si>
  <si>
    <t>9.r</t>
  </si>
  <si>
    <t>celkem ZŠ</t>
  </si>
  <si>
    <t>Švec</t>
  </si>
  <si>
    <t>Churak</t>
  </si>
  <si>
    <t>Oleksander</t>
  </si>
  <si>
    <t>Beneš</t>
  </si>
  <si>
    <t>Matěj</t>
  </si>
  <si>
    <t>1.</t>
  </si>
  <si>
    <t>Barcal</t>
  </si>
  <si>
    <t>Teodor</t>
  </si>
  <si>
    <t>Biebiei</t>
  </si>
  <si>
    <t>Danil</t>
  </si>
  <si>
    <t>Solomia</t>
  </si>
  <si>
    <t>Wiliam</t>
  </si>
  <si>
    <t>Richard</t>
  </si>
  <si>
    <t>Tobiáš</t>
  </si>
  <si>
    <t>Kmošková</t>
  </si>
  <si>
    <t>Nevrklová</t>
  </si>
  <si>
    <t>Padělek</t>
  </si>
  <si>
    <t>Adam</t>
  </si>
  <si>
    <t xml:space="preserve">Římalová </t>
  </si>
  <si>
    <t>Ema</t>
  </si>
  <si>
    <t>Sejkora</t>
  </si>
  <si>
    <t>Šabo</t>
  </si>
  <si>
    <t>Pavel</t>
  </si>
  <si>
    <t>Roman</t>
  </si>
  <si>
    <t>Zerzán</t>
  </si>
  <si>
    <t>Celkem</t>
  </si>
  <si>
    <t>Borkivets</t>
  </si>
  <si>
    <t>Oleg</t>
  </si>
  <si>
    <t>Táňa</t>
  </si>
  <si>
    <t>Pecháček</t>
  </si>
  <si>
    <t>Přemysl</t>
  </si>
  <si>
    <t>Doležalová</t>
  </si>
  <si>
    <t>Havran</t>
  </si>
  <si>
    <t>Kališová</t>
  </si>
  <si>
    <t>Emilly</t>
  </si>
  <si>
    <t>Kysilková</t>
  </si>
  <si>
    <t>Šárka</t>
  </si>
  <si>
    <t>Mlynářová</t>
  </si>
  <si>
    <t>Šléglová</t>
  </si>
  <si>
    <t>Tadeáš</t>
  </si>
  <si>
    <t>Škubalová</t>
  </si>
  <si>
    <t>Emma</t>
  </si>
  <si>
    <t>Wlotzková</t>
  </si>
  <si>
    <t>Bačovská</t>
  </si>
  <si>
    <t>Magdaléna</t>
  </si>
  <si>
    <t>Hurychová</t>
  </si>
  <si>
    <t>Tomáš</t>
  </si>
  <si>
    <t>Vysloužilová</t>
  </si>
  <si>
    <t>Mia</t>
  </si>
  <si>
    <t>Soukup</t>
  </si>
  <si>
    <t>Johana</t>
  </si>
  <si>
    <t>ZŠ</t>
  </si>
  <si>
    <t>v kg</t>
  </si>
  <si>
    <t>průměr</t>
  </si>
  <si>
    <t>poř.</t>
  </si>
  <si>
    <t>Sběr papíru 2024/25</t>
  </si>
  <si>
    <t>Korbel</t>
  </si>
  <si>
    <t>Vanesa</t>
  </si>
  <si>
    <t xml:space="preserve">Kučerová </t>
  </si>
  <si>
    <t xml:space="preserve">Švecová </t>
  </si>
  <si>
    <t>Teplá</t>
  </si>
  <si>
    <t>Boštík</t>
  </si>
  <si>
    <t>Lysko</t>
  </si>
  <si>
    <t>Artem</t>
  </si>
  <si>
    <t>Alex</t>
  </si>
  <si>
    <t>Zoe</t>
  </si>
  <si>
    <t>Matouš</t>
  </si>
  <si>
    <t>Izabela</t>
  </si>
  <si>
    <t>Nikola</t>
  </si>
  <si>
    <t xml:space="preserve">Čech </t>
  </si>
  <si>
    <t>Daňková</t>
  </si>
  <si>
    <t>Hrušková</t>
  </si>
  <si>
    <t>Maixnerová</t>
  </si>
  <si>
    <t>Šabová</t>
  </si>
  <si>
    <t>Sběr papíru jaro 25</t>
  </si>
  <si>
    <t>Radek</t>
  </si>
  <si>
    <t>Lulák</t>
  </si>
  <si>
    <t>Petr</t>
  </si>
  <si>
    <t>Martincová</t>
  </si>
  <si>
    <t>Sarah</t>
  </si>
  <si>
    <t>pro MŠ</t>
  </si>
  <si>
    <t>pro 5.r.</t>
  </si>
  <si>
    <t>5.-6.</t>
  </si>
  <si>
    <t>10.</t>
  </si>
  <si>
    <t>podzim 24</t>
  </si>
  <si>
    <t>součet</t>
  </si>
  <si>
    <t>jaro25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</si>
</sst>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.0"/>
    <numFmt numFmtId="165" formatCode="_-* #,##0.0\ _K_č_-;\-* #,##0.0\ _K_č_-;_-* &quot;-&quot;??\ _K_č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2" fontId="0" fillId="0" borderId="0" xfId="0" applyNumberFormat="1"/>
    <xf numFmtId="164" fontId="0" fillId="0" borderId="0" xfId="0" applyNumberFormat="1"/>
    <xf numFmtId="0" fontId="0" fillId="0" borderId="0" xfId="0" applyFill="1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" xfId="0" applyNumberFormat="1" applyBorder="1" applyAlignment="1"/>
    <xf numFmtId="0" fontId="0" fillId="0" borderId="1" xfId="0" applyFill="1" applyBorder="1" applyAlignment="1">
      <alignment horizontal="center"/>
    </xf>
    <xf numFmtId="164" fontId="0" fillId="0" borderId="1" xfId="0" applyNumberFormat="1" applyBorder="1" applyAlignment="1"/>
    <xf numFmtId="164" fontId="0" fillId="0" borderId="0" xfId="0" applyNumberFormat="1" applyBorder="1" applyAlignment="1"/>
    <xf numFmtId="164" fontId="0" fillId="0" borderId="0" xfId="0" applyNumberFormat="1" applyBorder="1"/>
    <xf numFmtId="164" fontId="0" fillId="0" borderId="2" xfId="0" applyNumberFormat="1" applyBorder="1"/>
    <xf numFmtId="2" fontId="0" fillId="0" borderId="0" xfId="0" applyNumberFormat="1" applyBorder="1"/>
    <xf numFmtId="0" fontId="0" fillId="0" borderId="1" xfId="0" applyFill="1" applyBorder="1"/>
    <xf numFmtId="0" fontId="0" fillId="0" borderId="4" xfId="0" applyFill="1" applyBorder="1"/>
    <xf numFmtId="164" fontId="0" fillId="0" borderId="5" xfId="0" applyNumberFormat="1" applyBorder="1" applyAlignment="1"/>
    <xf numFmtId="0" fontId="0" fillId="0" borderId="0" xfId="0" applyBorder="1" applyAlignment="1">
      <alignment horizontal="center"/>
    </xf>
    <xf numFmtId="2" fontId="0" fillId="0" borderId="0" xfId="0" applyNumberFormat="1" applyBorder="1" applyAlignment="1"/>
    <xf numFmtId="2" fontId="0" fillId="0" borderId="4" xfId="0" applyNumberFormat="1" applyFill="1" applyBorder="1"/>
    <xf numFmtId="0" fontId="0" fillId="0" borderId="6" xfId="0" applyFill="1" applyBorder="1"/>
    <xf numFmtId="0" fontId="0" fillId="0" borderId="7" xfId="0" applyBorder="1"/>
    <xf numFmtId="2" fontId="0" fillId="0" borderId="7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7" xfId="0" applyNumberFormat="1" applyBorder="1" applyAlignment="1"/>
    <xf numFmtId="0" fontId="0" fillId="0" borderId="5" xfId="0" applyBorder="1"/>
    <xf numFmtId="0" fontId="0" fillId="0" borderId="9" xfId="0" applyBorder="1"/>
    <xf numFmtId="2" fontId="0" fillId="0" borderId="9" xfId="0" applyNumberFormat="1" applyBorder="1"/>
    <xf numFmtId="164" fontId="0" fillId="0" borderId="9" xfId="0" applyNumberFormat="1" applyBorder="1"/>
    <xf numFmtId="164" fontId="0" fillId="0" borderId="9" xfId="0" applyNumberFormat="1" applyBorder="1" applyAlignment="1"/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/>
    <xf numFmtId="164" fontId="0" fillId="0" borderId="8" xfId="0" applyNumberFormat="1" applyBorder="1" applyAlignment="1"/>
    <xf numFmtId="165" fontId="0" fillId="0" borderId="1" xfId="1" applyNumberFormat="1" applyFont="1" applyBorder="1"/>
    <xf numFmtId="165" fontId="0" fillId="0" borderId="0" xfId="1" applyNumberFormat="1" applyFont="1"/>
    <xf numFmtId="0" fontId="0" fillId="0" borderId="7" xfId="0" applyFill="1" applyBorder="1"/>
    <xf numFmtId="0" fontId="0" fillId="0" borderId="4" xfId="0" applyBorder="1"/>
    <xf numFmtId="165" fontId="0" fillId="0" borderId="1" xfId="1" applyNumberFormat="1" applyFont="1" applyBorder="1" applyAlignment="1">
      <alignment horizontal="right"/>
    </xf>
    <xf numFmtId="165" fontId="0" fillId="0" borderId="0" xfId="1" applyNumberFormat="1" applyFont="1" applyAlignment="1">
      <alignment horizontal="right"/>
    </xf>
    <xf numFmtId="164" fontId="0" fillId="0" borderId="10" xfId="0" applyNumberFormat="1" applyBorder="1" applyAlignment="1"/>
    <xf numFmtId="164" fontId="0" fillId="0" borderId="10" xfId="0" applyNumberFormat="1" applyBorder="1"/>
    <xf numFmtId="164" fontId="0" fillId="0" borderId="11" xfId="0" applyNumberFormat="1" applyBorder="1" applyAlignment="1"/>
    <xf numFmtId="164" fontId="0" fillId="0" borderId="2" xfId="0" applyNumberFormat="1" applyBorder="1" applyAlignment="1">
      <alignment horizontal="right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8"/>
  <sheetViews>
    <sheetView tabSelected="1" topLeftCell="A136" workbookViewId="0">
      <selection activeCell="K1" sqref="K1:K30"/>
    </sheetView>
  </sheetViews>
  <sheetFormatPr defaultRowHeight="14.4" x14ac:dyDescent="0.3"/>
  <cols>
    <col min="1" max="1" width="6.44140625" customWidth="1"/>
    <col min="2" max="2" width="14.44140625" customWidth="1"/>
    <col min="3" max="3" width="9.88671875" customWidth="1"/>
    <col min="4" max="4" width="6.77734375" customWidth="1"/>
    <col min="5" max="10" width="6" customWidth="1"/>
    <col min="11" max="11" width="7.109375" style="7" customWidth="1"/>
    <col min="12" max="12" width="8.88671875" style="7"/>
  </cols>
  <sheetData>
    <row r="1" spans="1:12" x14ac:dyDescent="0.3">
      <c r="A1" s="51" t="s">
        <v>192</v>
      </c>
      <c r="B1" s="51"/>
      <c r="C1" s="51"/>
      <c r="D1" s="51"/>
      <c r="E1" s="51"/>
      <c r="F1" s="51"/>
      <c r="G1" s="51"/>
      <c r="H1" s="51"/>
      <c r="I1" s="51"/>
      <c r="J1" s="51"/>
    </row>
    <row r="2" spans="1:12" x14ac:dyDescent="0.3">
      <c r="A2" s="1" t="s">
        <v>0</v>
      </c>
      <c r="B2" s="1" t="s">
        <v>1</v>
      </c>
      <c r="C2" s="2" t="s">
        <v>2</v>
      </c>
      <c r="D2" s="2"/>
      <c r="E2" s="3"/>
      <c r="F2" s="3"/>
      <c r="G2" s="3"/>
      <c r="H2" s="3"/>
      <c r="I2" s="16"/>
      <c r="J2" s="16"/>
      <c r="K2" s="13">
        <v>26</v>
      </c>
      <c r="L2" s="14"/>
    </row>
    <row r="3" spans="1:12" x14ac:dyDescent="0.3">
      <c r="A3" s="1" t="s">
        <v>3</v>
      </c>
      <c r="B3" s="1" t="s">
        <v>180</v>
      </c>
      <c r="C3" s="2" t="s">
        <v>181</v>
      </c>
      <c r="D3" s="2"/>
      <c r="E3" s="3"/>
      <c r="F3" s="3"/>
      <c r="G3" s="3"/>
      <c r="H3" s="3"/>
      <c r="I3" s="16"/>
      <c r="J3" s="16"/>
      <c r="K3" s="13">
        <f>SUM(B3:J3)</f>
        <v>0</v>
      </c>
      <c r="L3" s="14"/>
    </row>
    <row r="4" spans="1:12" x14ac:dyDescent="0.3">
      <c r="A4" s="1" t="s">
        <v>3</v>
      </c>
      <c r="B4" s="1" t="s">
        <v>206</v>
      </c>
      <c r="C4" s="2" t="s">
        <v>201</v>
      </c>
      <c r="D4" s="2">
        <v>104</v>
      </c>
      <c r="E4" s="3"/>
      <c r="F4" s="3"/>
      <c r="G4" s="3"/>
      <c r="H4" s="3"/>
      <c r="I4" s="16"/>
      <c r="J4" s="16"/>
      <c r="K4" s="13">
        <f t="shared" ref="K4:K25" si="0">SUM(B4:J4)</f>
        <v>104</v>
      </c>
      <c r="L4" s="14"/>
    </row>
    <row r="5" spans="1:12" x14ac:dyDescent="0.3">
      <c r="A5" s="1" t="s">
        <v>3</v>
      </c>
      <c r="B5" s="1" t="s">
        <v>207</v>
      </c>
      <c r="C5" s="2" t="s">
        <v>15</v>
      </c>
      <c r="D5" s="2">
        <v>41</v>
      </c>
      <c r="E5" s="3"/>
      <c r="F5" s="3"/>
      <c r="G5" s="3"/>
      <c r="H5" s="3"/>
      <c r="I5" s="16"/>
      <c r="J5" s="16"/>
      <c r="K5" s="13">
        <f t="shared" si="0"/>
        <v>41</v>
      </c>
      <c r="L5" s="14"/>
    </row>
    <row r="6" spans="1:12" x14ac:dyDescent="0.3">
      <c r="A6" s="1" t="s">
        <v>3</v>
      </c>
      <c r="B6" s="1" t="s">
        <v>168</v>
      </c>
      <c r="C6" s="2" t="s">
        <v>92</v>
      </c>
      <c r="D6" s="2"/>
      <c r="E6" s="3"/>
      <c r="F6" s="3"/>
      <c r="G6" s="3"/>
      <c r="H6" s="3"/>
      <c r="I6" s="16"/>
      <c r="J6" s="16"/>
      <c r="K6" s="13">
        <f t="shared" si="0"/>
        <v>0</v>
      </c>
      <c r="L6" s="14"/>
    </row>
    <row r="7" spans="1:12" x14ac:dyDescent="0.3">
      <c r="A7" s="1" t="s">
        <v>3</v>
      </c>
      <c r="B7" s="1" t="s">
        <v>169</v>
      </c>
      <c r="C7" s="2" t="s">
        <v>58</v>
      </c>
      <c r="D7" s="2"/>
      <c r="E7" s="3"/>
      <c r="F7" s="3"/>
      <c r="G7" s="3"/>
      <c r="H7" s="3"/>
      <c r="I7" s="16"/>
      <c r="J7" s="16"/>
      <c r="K7" s="13">
        <f t="shared" si="0"/>
        <v>0</v>
      </c>
      <c r="L7" s="14"/>
    </row>
    <row r="8" spans="1:12" x14ac:dyDescent="0.3">
      <c r="A8" s="1" t="s">
        <v>3</v>
      </c>
      <c r="B8" s="1" t="s">
        <v>208</v>
      </c>
      <c r="C8" s="2" t="s">
        <v>202</v>
      </c>
      <c r="D8" s="2"/>
      <c r="E8" s="3"/>
      <c r="F8" s="3"/>
      <c r="G8" s="3"/>
      <c r="H8" s="3"/>
      <c r="I8" s="16"/>
      <c r="J8" s="16"/>
      <c r="K8" s="13">
        <f t="shared" si="0"/>
        <v>0</v>
      </c>
      <c r="L8" s="14"/>
    </row>
    <row r="9" spans="1:12" x14ac:dyDescent="0.3">
      <c r="A9" s="1" t="s">
        <v>3</v>
      </c>
      <c r="B9" s="1" t="s">
        <v>182</v>
      </c>
      <c r="C9" s="2" t="s">
        <v>25</v>
      </c>
      <c r="D9" s="2"/>
      <c r="E9" s="3"/>
      <c r="F9" s="3"/>
      <c r="G9" s="3"/>
      <c r="H9" s="3"/>
      <c r="I9" s="16"/>
      <c r="J9" s="16"/>
      <c r="K9" s="13">
        <f t="shared" si="0"/>
        <v>0</v>
      </c>
      <c r="L9" s="14"/>
    </row>
    <row r="10" spans="1:12" x14ac:dyDescent="0.3">
      <c r="A10" s="1" t="s">
        <v>3</v>
      </c>
      <c r="B10" s="1" t="s">
        <v>170</v>
      </c>
      <c r="C10" s="2" t="s">
        <v>171</v>
      </c>
      <c r="D10" s="2"/>
      <c r="E10" s="3"/>
      <c r="F10" s="3"/>
      <c r="G10" s="3"/>
      <c r="H10" s="3"/>
      <c r="I10" s="16"/>
      <c r="J10" s="16"/>
      <c r="K10" s="13">
        <f t="shared" si="0"/>
        <v>0</v>
      </c>
      <c r="L10" s="14"/>
    </row>
    <row r="11" spans="1:12" x14ac:dyDescent="0.3">
      <c r="A11" s="1" t="s">
        <v>3</v>
      </c>
      <c r="B11" s="1" t="s">
        <v>26</v>
      </c>
      <c r="C11" s="2" t="s">
        <v>31</v>
      </c>
      <c r="D11" s="2">
        <v>133.5</v>
      </c>
      <c r="E11" s="3"/>
      <c r="F11" s="3"/>
      <c r="G11" s="3"/>
      <c r="H11" s="3"/>
      <c r="I11" s="16"/>
      <c r="J11" s="16"/>
      <c r="K11" s="13">
        <f t="shared" si="0"/>
        <v>133.5</v>
      </c>
      <c r="L11" s="14"/>
    </row>
    <row r="12" spans="1:12" x14ac:dyDescent="0.3">
      <c r="A12" s="1" t="s">
        <v>3</v>
      </c>
      <c r="B12" s="1" t="s">
        <v>151</v>
      </c>
      <c r="C12" s="2" t="s">
        <v>57</v>
      </c>
      <c r="D12" s="2"/>
      <c r="E12" s="3"/>
      <c r="F12" s="3"/>
      <c r="G12" s="3"/>
      <c r="H12" s="3"/>
      <c r="I12" s="16"/>
      <c r="J12" s="16"/>
      <c r="K12" s="13">
        <f t="shared" si="0"/>
        <v>0</v>
      </c>
      <c r="L12" s="14"/>
    </row>
    <row r="13" spans="1:12" x14ac:dyDescent="0.3">
      <c r="A13" s="1" t="s">
        <v>3</v>
      </c>
      <c r="B13" s="1" t="s">
        <v>151</v>
      </c>
      <c r="C13" s="2" t="s">
        <v>52</v>
      </c>
      <c r="D13" s="2"/>
      <c r="E13" s="3"/>
      <c r="F13" s="3"/>
      <c r="G13" s="3"/>
      <c r="H13" s="3"/>
      <c r="I13" s="16"/>
      <c r="J13" s="16"/>
      <c r="K13" s="13">
        <f t="shared" si="0"/>
        <v>0</v>
      </c>
      <c r="L13" s="14"/>
    </row>
    <row r="14" spans="1:12" x14ac:dyDescent="0.3">
      <c r="A14" s="1" t="s">
        <v>3</v>
      </c>
      <c r="B14" s="1" t="s">
        <v>151</v>
      </c>
      <c r="C14" s="2" t="s">
        <v>85</v>
      </c>
      <c r="D14" s="2"/>
      <c r="E14" s="3"/>
      <c r="F14" s="3"/>
      <c r="G14" s="3"/>
      <c r="H14" s="3"/>
      <c r="I14" s="16"/>
      <c r="J14" s="16"/>
      <c r="K14" s="13">
        <f t="shared" si="0"/>
        <v>0</v>
      </c>
      <c r="L14" s="14"/>
    </row>
    <row r="15" spans="1:12" x14ac:dyDescent="0.3">
      <c r="A15" s="1" t="s">
        <v>3</v>
      </c>
      <c r="B15" s="1" t="s">
        <v>172</v>
      </c>
      <c r="C15" s="2" t="s">
        <v>125</v>
      </c>
      <c r="D15" s="2">
        <v>11</v>
      </c>
      <c r="E15" s="3"/>
      <c r="F15" s="3"/>
      <c r="G15" s="3"/>
      <c r="H15" s="3"/>
      <c r="I15" s="16"/>
      <c r="J15" s="16"/>
      <c r="K15" s="13">
        <f t="shared" si="0"/>
        <v>11</v>
      </c>
      <c r="L15" s="14"/>
    </row>
    <row r="16" spans="1:12" x14ac:dyDescent="0.3">
      <c r="A16" s="1" t="s">
        <v>3</v>
      </c>
      <c r="B16" s="1" t="s">
        <v>172</v>
      </c>
      <c r="C16" s="2" t="s">
        <v>173</v>
      </c>
      <c r="D16" s="2">
        <v>22</v>
      </c>
      <c r="E16" s="3"/>
      <c r="F16" s="3"/>
      <c r="G16" s="3"/>
      <c r="H16" s="3"/>
      <c r="I16" s="16"/>
      <c r="J16" s="16"/>
      <c r="K16" s="13">
        <f t="shared" si="0"/>
        <v>22</v>
      </c>
      <c r="L16" s="14"/>
    </row>
    <row r="17" spans="1:12" x14ac:dyDescent="0.3">
      <c r="A17" s="1" t="s">
        <v>3</v>
      </c>
      <c r="B17" s="1" t="s">
        <v>68</v>
      </c>
      <c r="C17" s="2" t="s">
        <v>203</v>
      </c>
      <c r="D17" s="2">
        <v>9</v>
      </c>
      <c r="E17" s="3"/>
      <c r="F17" s="3"/>
      <c r="G17" s="3"/>
      <c r="H17" s="3"/>
      <c r="I17" s="16"/>
      <c r="J17" s="16"/>
      <c r="K17" s="13">
        <f t="shared" si="0"/>
        <v>9</v>
      </c>
      <c r="L17" s="14"/>
    </row>
    <row r="18" spans="1:12" x14ac:dyDescent="0.3">
      <c r="A18" s="1" t="s">
        <v>3</v>
      </c>
      <c r="B18" s="1" t="s">
        <v>209</v>
      </c>
      <c r="C18" s="2" t="s">
        <v>204</v>
      </c>
      <c r="D18" s="2"/>
      <c r="E18" s="3"/>
      <c r="F18" s="3"/>
      <c r="G18" s="3"/>
      <c r="H18" s="3"/>
      <c r="I18" s="16"/>
      <c r="J18" s="16"/>
      <c r="K18" s="13">
        <f t="shared" si="0"/>
        <v>0</v>
      </c>
      <c r="L18" s="14"/>
    </row>
    <row r="19" spans="1:12" x14ac:dyDescent="0.3">
      <c r="A19" s="1" t="s">
        <v>3</v>
      </c>
      <c r="B19" s="1" t="s">
        <v>174</v>
      </c>
      <c r="C19" s="2" t="s">
        <v>19</v>
      </c>
      <c r="D19" s="2"/>
      <c r="E19" s="3"/>
      <c r="F19" s="3"/>
      <c r="G19" s="3"/>
      <c r="H19" s="3"/>
      <c r="I19" s="16"/>
      <c r="J19" s="16"/>
      <c r="K19" s="13">
        <f t="shared" si="0"/>
        <v>0</v>
      </c>
      <c r="L19" s="14"/>
    </row>
    <row r="20" spans="1:12" x14ac:dyDescent="0.3">
      <c r="A20" s="1" t="s">
        <v>3</v>
      </c>
      <c r="B20" s="1" t="s">
        <v>109</v>
      </c>
      <c r="C20" s="2" t="s">
        <v>183</v>
      </c>
      <c r="D20" s="2"/>
      <c r="E20" s="3"/>
      <c r="F20" s="3"/>
      <c r="G20" s="3"/>
      <c r="H20" s="3"/>
      <c r="I20" s="16"/>
      <c r="J20" s="16"/>
      <c r="K20" s="13">
        <f t="shared" si="0"/>
        <v>0</v>
      </c>
      <c r="L20" s="14"/>
    </row>
    <row r="21" spans="1:12" x14ac:dyDescent="0.3">
      <c r="A21" s="1" t="s">
        <v>3</v>
      </c>
      <c r="B21" s="1" t="s">
        <v>34</v>
      </c>
      <c r="C21" s="2" t="s">
        <v>52</v>
      </c>
      <c r="D21" s="2">
        <v>68.5</v>
      </c>
      <c r="E21" s="3">
        <v>95.5</v>
      </c>
      <c r="F21" s="3"/>
      <c r="G21" s="3"/>
      <c r="H21" s="3"/>
      <c r="I21" s="16"/>
      <c r="J21" s="16"/>
      <c r="K21" s="13">
        <f t="shared" si="0"/>
        <v>164</v>
      </c>
      <c r="L21" s="14"/>
    </row>
    <row r="22" spans="1:12" x14ac:dyDescent="0.3">
      <c r="A22" s="1" t="s">
        <v>3</v>
      </c>
      <c r="B22" s="1" t="s">
        <v>210</v>
      </c>
      <c r="C22" s="2" t="s">
        <v>205</v>
      </c>
      <c r="D22" s="2"/>
      <c r="E22" s="3"/>
      <c r="F22" s="3"/>
      <c r="G22" s="3"/>
      <c r="H22" s="3"/>
      <c r="I22" s="16"/>
      <c r="J22" s="16"/>
      <c r="K22" s="13">
        <f t="shared" si="0"/>
        <v>0</v>
      </c>
      <c r="L22" s="14"/>
    </row>
    <row r="23" spans="1:12" x14ac:dyDescent="0.3">
      <c r="A23" s="1" t="s">
        <v>3</v>
      </c>
      <c r="B23" s="1" t="s">
        <v>177</v>
      </c>
      <c r="C23" s="2" t="s">
        <v>178</v>
      </c>
      <c r="D23" s="2"/>
      <c r="E23" s="3"/>
      <c r="F23" s="3"/>
      <c r="G23" s="3"/>
      <c r="H23" s="3"/>
      <c r="I23" s="16"/>
      <c r="J23" s="16"/>
      <c r="K23" s="13">
        <f t="shared" si="0"/>
        <v>0</v>
      </c>
      <c r="L23" s="14"/>
    </row>
    <row r="24" spans="1:12" x14ac:dyDescent="0.3">
      <c r="A24" s="1" t="s">
        <v>3</v>
      </c>
      <c r="B24" s="1" t="s">
        <v>35</v>
      </c>
      <c r="C24" s="2" t="s">
        <v>176</v>
      </c>
      <c r="D24" s="2">
        <v>79.45</v>
      </c>
      <c r="E24" s="3"/>
      <c r="F24" s="3"/>
      <c r="G24" s="3"/>
      <c r="H24" s="3"/>
      <c r="I24" s="16"/>
      <c r="J24" s="16"/>
      <c r="K24" s="13">
        <f t="shared" si="0"/>
        <v>79.45</v>
      </c>
      <c r="L24" s="14"/>
    </row>
    <row r="25" spans="1:12" x14ac:dyDescent="0.3">
      <c r="A25" s="1" t="s">
        <v>3</v>
      </c>
      <c r="B25" s="1" t="s">
        <v>175</v>
      </c>
      <c r="C25" s="2" t="s">
        <v>67</v>
      </c>
      <c r="D25" s="2">
        <v>79.45</v>
      </c>
      <c r="E25" s="3"/>
      <c r="F25" s="3"/>
      <c r="G25" s="3"/>
      <c r="H25" s="3"/>
      <c r="I25" s="16"/>
      <c r="J25" s="16"/>
      <c r="K25" s="13">
        <f t="shared" si="0"/>
        <v>79.45</v>
      </c>
      <c r="L25" s="14"/>
    </row>
    <row r="26" spans="1:12" x14ac:dyDescent="0.3">
      <c r="A26" s="1" t="s">
        <v>3</v>
      </c>
      <c r="B26" s="1" t="s">
        <v>184</v>
      </c>
      <c r="C26" s="2" t="s">
        <v>185</v>
      </c>
      <c r="D26" s="2"/>
      <c r="E26" s="3"/>
      <c r="F26" s="3"/>
      <c r="G26" s="3"/>
      <c r="H26" s="3"/>
      <c r="I26" s="16"/>
      <c r="J26" s="16"/>
      <c r="K26" s="13">
        <f t="shared" ref="K26" si="1">SUM(B26:J26)</f>
        <v>0</v>
      </c>
      <c r="L26" s="14"/>
    </row>
    <row r="27" spans="1:12" x14ac:dyDescent="0.3">
      <c r="A27" s="1" t="s">
        <v>3</v>
      </c>
      <c r="B27" s="25" t="s">
        <v>179</v>
      </c>
      <c r="C27" s="26" t="s">
        <v>57</v>
      </c>
      <c r="D27" s="26">
        <v>24</v>
      </c>
      <c r="E27" s="27">
        <v>29</v>
      </c>
      <c r="F27" s="27"/>
      <c r="G27" s="27"/>
      <c r="H27" s="27"/>
      <c r="I27" s="28"/>
      <c r="J27" s="28"/>
      <c r="K27" s="29">
        <f t="shared" ref="K27" si="2">SUM(B27:J27)</f>
        <v>53</v>
      </c>
      <c r="L27" s="15"/>
    </row>
    <row r="28" spans="1:12" x14ac:dyDescent="0.3">
      <c r="A28" s="24"/>
      <c r="B28" s="31"/>
      <c r="C28" s="32"/>
      <c r="D28" s="32"/>
      <c r="E28" s="33"/>
      <c r="F28" s="33"/>
      <c r="G28" s="33"/>
      <c r="H28" s="33"/>
      <c r="I28" s="33"/>
      <c r="J28" s="33"/>
      <c r="K28" s="34"/>
      <c r="L28" s="15"/>
    </row>
    <row r="29" spans="1:12" x14ac:dyDescent="0.3">
      <c r="B29" s="30" t="s">
        <v>13</v>
      </c>
      <c r="C29" s="4"/>
      <c r="D29" s="4"/>
      <c r="E29" s="5"/>
      <c r="F29" s="5"/>
      <c r="G29" s="5"/>
      <c r="H29" s="5"/>
      <c r="I29" s="5"/>
      <c r="J29" s="5"/>
      <c r="K29" s="20">
        <f>SUM(K2:K27)</f>
        <v>722.40000000000009</v>
      </c>
      <c r="L29" s="14"/>
    </row>
    <row r="30" spans="1:12" x14ac:dyDescent="0.3">
      <c r="B30" s="1" t="s">
        <v>39</v>
      </c>
      <c r="C30" s="4"/>
      <c r="D30" s="4"/>
      <c r="E30" s="5"/>
      <c r="F30" s="5"/>
      <c r="G30" s="5"/>
      <c r="H30" s="5"/>
      <c r="I30" s="5"/>
      <c r="J30" s="5"/>
      <c r="K30" s="13">
        <f>K29/25</f>
        <v>28.896000000000004</v>
      </c>
      <c r="L30" s="14"/>
    </row>
    <row r="31" spans="1:12" x14ac:dyDescent="0.3">
      <c r="B31" s="1"/>
      <c r="C31" s="4"/>
      <c r="D31" s="4"/>
      <c r="E31" s="5"/>
      <c r="F31" s="5"/>
      <c r="G31" s="5"/>
      <c r="H31" s="5"/>
      <c r="I31" s="5"/>
      <c r="J31" s="5"/>
      <c r="K31" s="13"/>
      <c r="L31" s="14"/>
    </row>
    <row r="32" spans="1:12" x14ac:dyDescent="0.3">
      <c r="A32" s="1" t="s">
        <v>142</v>
      </c>
      <c r="B32" s="1" t="s">
        <v>140</v>
      </c>
      <c r="C32" s="2" t="s">
        <v>154</v>
      </c>
      <c r="D32" s="2">
        <v>31</v>
      </c>
      <c r="E32" s="3"/>
      <c r="F32" s="3"/>
      <c r="G32" s="3"/>
      <c r="H32" s="3"/>
      <c r="I32" s="16"/>
      <c r="J32" s="16"/>
      <c r="K32" s="13">
        <f>SUM(D32:J32)</f>
        <v>31</v>
      </c>
      <c r="L32" s="14"/>
    </row>
    <row r="33" spans="1:12" x14ac:dyDescent="0.3">
      <c r="A33" s="1" t="s">
        <v>142</v>
      </c>
      <c r="B33" s="1" t="s">
        <v>163</v>
      </c>
      <c r="C33" s="2" t="s">
        <v>164</v>
      </c>
      <c r="D33" s="2"/>
      <c r="E33" s="3"/>
      <c r="F33" s="3"/>
      <c r="G33" s="3"/>
      <c r="H33" s="3"/>
      <c r="I33" s="16"/>
      <c r="J33" s="16"/>
      <c r="K33" s="13">
        <f t="shared" ref="K33:K44" si="3">SUM(D33:J33)</f>
        <v>0</v>
      </c>
      <c r="L33" s="14"/>
    </row>
    <row r="34" spans="1:12" x14ac:dyDescent="0.3">
      <c r="A34" s="1" t="s">
        <v>142</v>
      </c>
      <c r="B34" s="1" t="s">
        <v>10</v>
      </c>
      <c r="C34" s="2" t="s">
        <v>11</v>
      </c>
      <c r="D34" s="2">
        <v>10</v>
      </c>
      <c r="E34" s="3"/>
      <c r="F34" s="3"/>
      <c r="G34" s="3"/>
      <c r="H34" s="3"/>
      <c r="I34" s="16"/>
      <c r="J34" s="16"/>
      <c r="K34" s="13">
        <f t="shared" si="3"/>
        <v>10</v>
      </c>
      <c r="L34" s="14"/>
    </row>
    <row r="35" spans="1:12" x14ac:dyDescent="0.3">
      <c r="A35" s="1" t="s">
        <v>142</v>
      </c>
      <c r="B35" s="1" t="s">
        <v>12</v>
      </c>
      <c r="C35" s="2" t="s">
        <v>165</v>
      </c>
      <c r="D35" s="2"/>
      <c r="E35" s="3"/>
      <c r="F35" s="3"/>
      <c r="G35" s="3"/>
      <c r="H35" s="3"/>
      <c r="I35" s="16"/>
      <c r="J35" s="16"/>
      <c r="K35" s="13">
        <f t="shared" si="3"/>
        <v>0</v>
      </c>
      <c r="L35" s="14"/>
    </row>
    <row r="36" spans="1:12" x14ac:dyDescent="0.3">
      <c r="A36" s="1" t="s">
        <v>142</v>
      </c>
      <c r="B36" s="1" t="s">
        <v>151</v>
      </c>
      <c r="C36" s="2" t="s">
        <v>187</v>
      </c>
      <c r="D36" s="2">
        <v>133.5</v>
      </c>
      <c r="E36" s="3"/>
      <c r="F36" s="3"/>
      <c r="G36" s="3"/>
      <c r="H36" s="3"/>
      <c r="I36" s="16"/>
      <c r="J36" s="16"/>
      <c r="K36" s="13">
        <f t="shared" si="3"/>
        <v>133.5</v>
      </c>
      <c r="L36" s="14"/>
    </row>
    <row r="37" spans="1:12" x14ac:dyDescent="0.3">
      <c r="A37" s="1" t="s">
        <v>142</v>
      </c>
      <c r="B37" s="1" t="s">
        <v>193</v>
      </c>
      <c r="C37" s="2" t="s">
        <v>17</v>
      </c>
      <c r="D37" s="2"/>
      <c r="E37" s="3"/>
      <c r="F37" s="3"/>
      <c r="G37" s="3"/>
      <c r="H37" s="3"/>
      <c r="I37" s="16"/>
      <c r="J37" s="16"/>
      <c r="K37" s="13">
        <f t="shared" si="3"/>
        <v>0</v>
      </c>
      <c r="L37" s="14"/>
    </row>
    <row r="38" spans="1:12" x14ac:dyDescent="0.3">
      <c r="A38" s="1" t="s">
        <v>142</v>
      </c>
      <c r="B38" s="1" t="s">
        <v>66</v>
      </c>
      <c r="C38" s="2" t="s">
        <v>194</v>
      </c>
      <c r="D38" s="2">
        <v>40.9</v>
      </c>
      <c r="E38" s="3"/>
      <c r="F38" s="3"/>
      <c r="G38" s="3"/>
      <c r="H38" s="3"/>
      <c r="I38" s="16"/>
      <c r="J38" s="16"/>
      <c r="K38" s="13">
        <f t="shared" si="3"/>
        <v>40.9</v>
      </c>
      <c r="L38" s="14"/>
    </row>
    <row r="39" spans="1:12" x14ac:dyDescent="0.3">
      <c r="A39" s="1" t="s">
        <v>142</v>
      </c>
      <c r="B39" s="1" t="s">
        <v>195</v>
      </c>
      <c r="C39" s="2" t="s">
        <v>125</v>
      </c>
      <c r="D39" s="2"/>
      <c r="E39" s="3"/>
      <c r="F39" s="3"/>
      <c r="G39" s="3"/>
      <c r="H39" s="3"/>
      <c r="I39" s="16"/>
      <c r="J39" s="16"/>
      <c r="K39" s="13">
        <f t="shared" si="3"/>
        <v>0</v>
      </c>
      <c r="L39" s="14"/>
    </row>
    <row r="40" spans="1:12" x14ac:dyDescent="0.3">
      <c r="A40" s="1" t="s">
        <v>142</v>
      </c>
      <c r="B40" s="1" t="s">
        <v>166</v>
      </c>
      <c r="C40" s="2" t="s">
        <v>167</v>
      </c>
      <c r="D40" s="2">
        <v>59</v>
      </c>
      <c r="E40" s="3"/>
      <c r="F40" s="3"/>
      <c r="G40" s="3"/>
      <c r="H40" s="3"/>
      <c r="I40" s="16"/>
      <c r="J40" s="16"/>
      <c r="K40" s="13">
        <f t="shared" si="3"/>
        <v>59</v>
      </c>
      <c r="L40" s="14"/>
    </row>
    <row r="41" spans="1:12" x14ac:dyDescent="0.3">
      <c r="A41" s="1" t="s">
        <v>142</v>
      </c>
      <c r="B41" s="1" t="s">
        <v>186</v>
      </c>
      <c r="C41" s="2" t="s">
        <v>154</v>
      </c>
      <c r="D41" s="2"/>
      <c r="E41" s="3"/>
      <c r="F41" s="3"/>
      <c r="G41" s="3"/>
      <c r="H41" s="3"/>
      <c r="I41" s="16"/>
      <c r="J41" s="16"/>
      <c r="K41" s="13">
        <f t="shared" si="3"/>
        <v>0</v>
      </c>
      <c r="L41" s="14"/>
    </row>
    <row r="42" spans="1:12" x14ac:dyDescent="0.3">
      <c r="A42" s="1" t="s">
        <v>142</v>
      </c>
      <c r="B42" s="1" t="s">
        <v>158</v>
      </c>
      <c r="C42" s="2" t="s">
        <v>159</v>
      </c>
      <c r="D42" s="2"/>
      <c r="E42" s="3"/>
      <c r="F42" s="3"/>
      <c r="G42" s="3"/>
      <c r="H42" s="3"/>
      <c r="I42" s="16"/>
      <c r="J42" s="16"/>
      <c r="K42" s="13">
        <f t="shared" si="3"/>
        <v>0</v>
      </c>
      <c r="L42" s="14"/>
    </row>
    <row r="43" spans="1:12" x14ac:dyDescent="0.3">
      <c r="A43" s="1" t="s">
        <v>142</v>
      </c>
      <c r="B43" s="1" t="s">
        <v>196</v>
      </c>
      <c r="C43" s="2" t="s">
        <v>52</v>
      </c>
      <c r="D43" s="2">
        <v>5</v>
      </c>
      <c r="E43" s="3"/>
      <c r="F43" s="3"/>
      <c r="G43" s="3"/>
      <c r="H43" s="3"/>
      <c r="I43" s="16"/>
      <c r="J43" s="16"/>
      <c r="K43" s="13">
        <f t="shared" si="3"/>
        <v>5</v>
      </c>
      <c r="L43" s="14"/>
    </row>
    <row r="44" spans="1:12" x14ac:dyDescent="0.3">
      <c r="A44" s="1" t="s">
        <v>142</v>
      </c>
      <c r="B44" s="1" t="s">
        <v>74</v>
      </c>
      <c r="C44" s="2" t="s">
        <v>125</v>
      </c>
      <c r="D44" s="2">
        <v>17</v>
      </c>
      <c r="E44" s="3"/>
      <c r="F44" s="3"/>
      <c r="G44" s="3"/>
      <c r="H44" s="3"/>
      <c r="I44" s="16"/>
      <c r="J44" s="16"/>
      <c r="K44" s="13">
        <f t="shared" si="3"/>
        <v>17</v>
      </c>
      <c r="L44" s="14"/>
    </row>
    <row r="45" spans="1:12" x14ac:dyDescent="0.3">
      <c r="A45" s="1"/>
      <c r="B45" s="1"/>
      <c r="C45" s="2"/>
      <c r="D45" s="2"/>
      <c r="E45" s="3"/>
      <c r="F45" s="3"/>
      <c r="G45" s="3"/>
      <c r="H45" s="3"/>
      <c r="I45" s="16"/>
      <c r="J45" s="16"/>
      <c r="K45" s="13"/>
      <c r="L45" s="14"/>
    </row>
    <row r="46" spans="1:12" x14ac:dyDescent="0.3">
      <c r="C46" s="4"/>
      <c r="D46" s="4"/>
      <c r="E46" s="5"/>
      <c r="F46" s="5"/>
      <c r="G46" s="5"/>
      <c r="H46" s="5"/>
      <c r="I46" s="5"/>
      <c r="J46" s="5"/>
      <c r="K46" s="15"/>
      <c r="L46" s="14"/>
    </row>
    <row r="47" spans="1:12" x14ac:dyDescent="0.3">
      <c r="C47" s="4"/>
      <c r="D47" s="4"/>
      <c r="E47" s="5"/>
      <c r="F47" s="5"/>
      <c r="G47" s="5"/>
      <c r="H47" s="5"/>
      <c r="I47" s="5"/>
      <c r="J47" s="5"/>
      <c r="K47" s="15"/>
      <c r="L47" s="14"/>
    </row>
    <row r="48" spans="1:12" x14ac:dyDescent="0.3">
      <c r="B48" s="1" t="s">
        <v>13</v>
      </c>
      <c r="C48" s="4"/>
      <c r="D48" s="4"/>
      <c r="E48" s="5"/>
      <c r="F48" s="5"/>
      <c r="G48" s="5"/>
      <c r="H48" s="5"/>
      <c r="I48" s="5"/>
      <c r="J48" s="5"/>
      <c r="K48" s="13">
        <f>SUM(K32:K44)</f>
        <v>296.39999999999998</v>
      </c>
      <c r="L48" s="14"/>
    </row>
    <row r="49" spans="1:12" x14ac:dyDescent="0.3">
      <c r="B49" s="1" t="s">
        <v>39</v>
      </c>
      <c r="C49" s="4"/>
      <c r="D49" s="4"/>
      <c r="E49" s="5"/>
      <c r="F49" s="5"/>
      <c r="G49" s="5"/>
      <c r="H49" s="5"/>
      <c r="I49" s="5"/>
      <c r="J49" s="5"/>
      <c r="K49" s="13">
        <f>K48/13</f>
        <v>22.799999999999997</v>
      </c>
      <c r="L49" s="14"/>
    </row>
    <row r="50" spans="1:12" x14ac:dyDescent="0.3">
      <c r="B50" s="1"/>
      <c r="C50" s="4"/>
      <c r="D50" s="4"/>
      <c r="E50" s="5"/>
      <c r="F50" s="5"/>
      <c r="G50" s="5"/>
      <c r="H50" s="5"/>
      <c r="I50" s="5"/>
      <c r="J50" s="5"/>
      <c r="K50" s="13"/>
      <c r="L50" s="14"/>
    </row>
    <row r="51" spans="1:12" x14ac:dyDescent="0.3">
      <c r="A51" s="1" t="s">
        <v>40</v>
      </c>
      <c r="B51" s="1" t="s">
        <v>143</v>
      </c>
      <c r="C51" s="2" t="s">
        <v>144</v>
      </c>
      <c r="D51" s="2"/>
      <c r="E51" s="3"/>
      <c r="F51" s="3"/>
      <c r="G51" s="3"/>
      <c r="H51" s="3"/>
      <c r="I51" s="3"/>
      <c r="J51" s="3"/>
      <c r="K51" s="13">
        <f t="shared" ref="K51:K62" si="4">SUM(D51:J51)</f>
        <v>0</v>
      </c>
      <c r="L51" s="14"/>
    </row>
    <row r="52" spans="1:12" x14ac:dyDescent="0.3">
      <c r="A52" s="1" t="s">
        <v>40</v>
      </c>
      <c r="B52" s="1" t="s">
        <v>145</v>
      </c>
      <c r="C52" s="2" t="s">
        <v>146</v>
      </c>
      <c r="D52" s="2"/>
      <c r="E52" s="3"/>
      <c r="F52" s="3"/>
      <c r="G52" s="3"/>
      <c r="H52" s="3"/>
      <c r="I52" s="3"/>
      <c r="J52" s="3"/>
      <c r="K52" s="13">
        <f t="shared" si="4"/>
        <v>0</v>
      </c>
      <c r="L52" s="14"/>
    </row>
    <row r="53" spans="1:12" x14ac:dyDescent="0.3">
      <c r="A53" s="1" t="s">
        <v>40</v>
      </c>
      <c r="B53" s="1" t="s">
        <v>4</v>
      </c>
      <c r="C53" s="2" t="s">
        <v>147</v>
      </c>
      <c r="D53" s="2"/>
      <c r="E53" s="3"/>
      <c r="F53" s="3"/>
      <c r="G53" s="3"/>
      <c r="H53" s="3"/>
      <c r="I53" s="3"/>
      <c r="J53" s="3"/>
      <c r="K53" s="13">
        <f t="shared" si="4"/>
        <v>0</v>
      </c>
      <c r="L53" s="14"/>
    </row>
    <row r="54" spans="1:12" x14ac:dyDescent="0.3">
      <c r="A54" s="1" t="s">
        <v>40</v>
      </c>
      <c r="B54" s="1" t="s">
        <v>106</v>
      </c>
      <c r="C54" s="2" t="s">
        <v>148</v>
      </c>
      <c r="D54" s="2"/>
      <c r="E54" s="3"/>
      <c r="F54" s="3"/>
      <c r="G54" s="3"/>
      <c r="H54" s="3"/>
      <c r="I54" s="3"/>
      <c r="J54" s="3"/>
      <c r="K54" s="13">
        <f t="shared" si="4"/>
        <v>0</v>
      </c>
      <c r="L54" s="14"/>
    </row>
    <row r="55" spans="1:12" x14ac:dyDescent="0.3">
      <c r="A55" s="1" t="s">
        <v>40</v>
      </c>
      <c r="B55" s="1" t="s">
        <v>60</v>
      </c>
      <c r="C55" s="2" t="s">
        <v>149</v>
      </c>
      <c r="D55" s="2">
        <v>76.5</v>
      </c>
      <c r="E55" s="3"/>
      <c r="F55" s="3"/>
      <c r="G55" s="3"/>
      <c r="H55" s="3"/>
      <c r="I55" s="3"/>
      <c r="J55" s="3"/>
      <c r="K55" s="13">
        <f t="shared" si="4"/>
        <v>76.5</v>
      </c>
      <c r="L55" s="14"/>
    </row>
    <row r="56" spans="1:12" x14ac:dyDescent="0.3">
      <c r="A56" s="1" t="s">
        <v>40</v>
      </c>
      <c r="B56" s="1" t="s">
        <v>48</v>
      </c>
      <c r="C56" s="2" t="s">
        <v>141</v>
      </c>
      <c r="D56" s="2"/>
      <c r="E56" s="3"/>
      <c r="F56" s="3"/>
      <c r="G56" s="3"/>
      <c r="H56" s="3"/>
      <c r="I56" s="3"/>
      <c r="J56" s="3"/>
      <c r="K56" s="13">
        <f t="shared" si="4"/>
        <v>0</v>
      </c>
      <c r="L56" s="14"/>
    </row>
    <row r="57" spans="1:12" x14ac:dyDescent="0.3">
      <c r="A57" s="1" t="s">
        <v>40</v>
      </c>
      <c r="B57" s="1" t="s">
        <v>5</v>
      </c>
      <c r="C57" s="2" t="s">
        <v>150</v>
      </c>
      <c r="D57" s="2">
        <v>26.5</v>
      </c>
      <c r="E57" s="3"/>
      <c r="F57" s="3"/>
      <c r="G57" s="3"/>
      <c r="H57" s="3"/>
      <c r="I57" s="3"/>
      <c r="J57" s="3"/>
      <c r="K57" s="13">
        <f t="shared" si="4"/>
        <v>26.5</v>
      </c>
      <c r="L57" s="14"/>
    </row>
    <row r="58" spans="1:12" x14ac:dyDescent="0.3">
      <c r="A58" s="1" t="s">
        <v>40</v>
      </c>
      <c r="B58" s="1" t="s">
        <v>151</v>
      </c>
      <c r="C58" s="2" t="s">
        <v>67</v>
      </c>
      <c r="D58" s="2"/>
      <c r="E58" s="3"/>
      <c r="F58" s="3"/>
      <c r="G58" s="3"/>
      <c r="H58" s="3"/>
      <c r="I58" s="3"/>
      <c r="J58" s="3"/>
      <c r="K58" s="13">
        <f t="shared" si="4"/>
        <v>0</v>
      </c>
      <c r="L58" s="14"/>
    </row>
    <row r="59" spans="1:12" x14ac:dyDescent="0.3">
      <c r="A59" s="1" t="s">
        <v>40</v>
      </c>
      <c r="B59" s="1" t="s">
        <v>6</v>
      </c>
      <c r="C59" s="2" t="s">
        <v>7</v>
      </c>
      <c r="D59" s="2">
        <v>119</v>
      </c>
      <c r="E59" s="3"/>
      <c r="F59" s="3"/>
      <c r="G59" s="3"/>
      <c r="H59" s="3"/>
      <c r="I59" s="3"/>
      <c r="J59" s="3"/>
      <c r="K59" s="13">
        <f t="shared" si="4"/>
        <v>119</v>
      </c>
      <c r="L59" s="14"/>
    </row>
    <row r="60" spans="1:12" x14ac:dyDescent="0.3">
      <c r="A60" s="1" t="s">
        <v>40</v>
      </c>
      <c r="B60" s="1" t="s">
        <v>47</v>
      </c>
      <c r="C60" s="2" t="s">
        <v>150</v>
      </c>
      <c r="D60" s="2"/>
      <c r="E60" s="3"/>
      <c r="F60" s="3"/>
      <c r="G60" s="3"/>
      <c r="H60" s="3"/>
      <c r="I60" s="3"/>
      <c r="J60" s="3"/>
      <c r="K60" s="13">
        <f t="shared" si="4"/>
        <v>0</v>
      </c>
      <c r="L60" s="14"/>
    </row>
    <row r="61" spans="1:12" x14ac:dyDescent="0.3">
      <c r="A61" s="1" t="s">
        <v>40</v>
      </c>
      <c r="B61" s="1" t="s">
        <v>152</v>
      </c>
      <c r="C61" s="2" t="s">
        <v>25</v>
      </c>
      <c r="D61" s="2">
        <v>24</v>
      </c>
      <c r="E61" s="3"/>
      <c r="F61" s="3"/>
      <c r="G61" s="3"/>
      <c r="H61" s="3"/>
      <c r="I61" s="16"/>
      <c r="J61" s="16"/>
      <c r="K61" s="13">
        <f t="shared" si="4"/>
        <v>24</v>
      </c>
      <c r="L61" s="14"/>
    </row>
    <row r="62" spans="1:12" x14ac:dyDescent="0.3">
      <c r="A62" s="1" t="s">
        <v>40</v>
      </c>
      <c r="B62" s="1" t="s">
        <v>153</v>
      </c>
      <c r="C62" s="2" t="s">
        <v>154</v>
      </c>
      <c r="D62" s="2"/>
      <c r="E62" s="3"/>
      <c r="F62" s="3"/>
      <c r="G62" s="3"/>
      <c r="H62" s="3"/>
      <c r="I62" s="16"/>
      <c r="J62" s="16"/>
      <c r="K62" s="13">
        <f t="shared" si="4"/>
        <v>0</v>
      </c>
      <c r="L62" s="14"/>
    </row>
    <row r="63" spans="1:12" x14ac:dyDescent="0.3">
      <c r="A63" s="1" t="s">
        <v>40</v>
      </c>
      <c r="B63" s="1" t="s">
        <v>155</v>
      </c>
      <c r="C63" s="2" t="s">
        <v>156</v>
      </c>
      <c r="D63" s="2">
        <v>82</v>
      </c>
      <c r="E63" s="3"/>
      <c r="F63" s="3"/>
      <c r="G63" s="3"/>
      <c r="H63" s="3"/>
      <c r="I63" s="16"/>
      <c r="J63" s="16"/>
      <c r="K63" s="13">
        <f t="shared" ref="K63:K68" si="5">SUM(D63:J63)</f>
        <v>82</v>
      </c>
      <c r="L63" s="14"/>
    </row>
    <row r="64" spans="1:12" x14ac:dyDescent="0.3">
      <c r="A64" s="1" t="s">
        <v>40</v>
      </c>
      <c r="B64" s="1" t="s">
        <v>157</v>
      </c>
      <c r="C64" s="2" t="s">
        <v>8</v>
      </c>
      <c r="D64" s="2">
        <v>30</v>
      </c>
      <c r="E64" s="3"/>
      <c r="F64" s="3"/>
      <c r="G64" s="3"/>
      <c r="H64" s="3"/>
      <c r="I64" s="16"/>
      <c r="J64" s="16"/>
      <c r="K64" s="13">
        <f t="shared" si="5"/>
        <v>30</v>
      </c>
      <c r="L64" s="14"/>
    </row>
    <row r="65" spans="1:12" x14ac:dyDescent="0.3">
      <c r="A65" s="1" t="s">
        <v>40</v>
      </c>
      <c r="B65" s="1" t="s">
        <v>9</v>
      </c>
      <c r="C65" s="2" t="s">
        <v>36</v>
      </c>
      <c r="D65" s="2">
        <v>29</v>
      </c>
      <c r="E65" s="3">
        <v>34</v>
      </c>
      <c r="F65" s="3"/>
      <c r="G65" s="3"/>
      <c r="H65" s="3"/>
      <c r="I65" s="16"/>
      <c r="J65" s="16"/>
      <c r="K65" s="13">
        <f t="shared" si="5"/>
        <v>63</v>
      </c>
      <c r="L65" s="14"/>
    </row>
    <row r="66" spans="1:12" x14ac:dyDescent="0.3">
      <c r="A66" s="1" t="s">
        <v>40</v>
      </c>
      <c r="B66" s="1" t="s">
        <v>35</v>
      </c>
      <c r="C66" s="2" t="s">
        <v>160</v>
      </c>
      <c r="D66" s="2">
        <v>79.45</v>
      </c>
      <c r="E66" s="3"/>
      <c r="F66" s="3"/>
      <c r="G66" s="3"/>
      <c r="H66" s="3"/>
      <c r="I66" s="16"/>
      <c r="J66" s="16"/>
      <c r="K66" s="13">
        <f t="shared" si="5"/>
        <v>79.45</v>
      </c>
      <c r="L66" s="14"/>
    </row>
    <row r="67" spans="1:12" x14ac:dyDescent="0.3">
      <c r="A67" s="1" t="s">
        <v>40</v>
      </c>
      <c r="B67" s="19" t="s">
        <v>197</v>
      </c>
      <c r="C67" s="23" t="s">
        <v>15</v>
      </c>
      <c r="D67" s="2">
        <v>15</v>
      </c>
      <c r="E67" s="3"/>
      <c r="F67" s="3"/>
      <c r="G67" s="3"/>
      <c r="H67" s="3"/>
      <c r="I67" s="16"/>
      <c r="J67" s="16"/>
      <c r="K67" s="13">
        <f t="shared" si="5"/>
        <v>15</v>
      </c>
      <c r="L67" s="14"/>
    </row>
    <row r="68" spans="1:12" x14ac:dyDescent="0.3">
      <c r="A68" s="1" t="s">
        <v>40</v>
      </c>
      <c r="B68" s="1" t="s">
        <v>161</v>
      </c>
      <c r="C68" s="2" t="s">
        <v>7</v>
      </c>
      <c r="D68" s="2"/>
      <c r="E68" s="3"/>
      <c r="F68" s="3"/>
      <c r="G68" s="3"/>
      <c r="H68" s="3"/>
      <c r="I68" s="16"/>
      <c r="J68" s="16"/>
      <c r="K68" s="13">
        <f t="shared" si="5"/>
        <v>0</v>
      </c>
      <c r="L68" s="14"/>
    </row>
    <row r="69" spans="1:12" x14ac:dyDescent="0.3">
      <c r="A69" s="7"/>
      <c r="B69" s="7"/>
      <c r="C69" s="17"/>
      <c r="D69" s="17"/>
      <c r="E69" s="15"/>
      <c r="F69" s="15"/>
      <c r="G69" s="15"/>
      <c r="H69" s="15"/>
      <c r="I69" s="15"/>
      <c r="J69" s="15"/>
      <c r="K69" s="14"/>
      <c r="L69" s="14"/>
    </row>
    <row r="70" spans="1:12" x14ac:dyDescent="0.3">
      <c r="B70" s="18" t="s">
        <v>162</v>
      </c>
      <c r="C70" s="4"/>
      <c r="D70" s="4"/>
      <c r="E70" s="5"/>
      <c r="F70" s="5"/>
      <c r="G70" s="5"/>
      <c r="H70" s="5"/>
      <c r="I70" s="5"/>
      <c r="J70" s="5"/>
      <c r="K70" s="13">
        <f>SUM(K51:K68)</f>
        <v>515.45000000000005</v>
      </c>
      <c r="L70" s="14"/>
    </row>
    <row r="71" spans="1:12" x14ac:dyDescent="0.3">
      <c r="B71" s="18" t="s">
        <v>39</v>
      </c>
      <c r="C71" s="4"/>
      <c r="D71" s="4"/>
      <c r="E71" s="5"/>
      <c r="F71" s="5"/>
      <c r="G71" s="5"/>
      <c r="H71" s="5"/>
      <c r="I71" s="5"/>
      <c r="J71" s="5"/>
      <c r="K71" s="3">
        <f>K70/18</f>
        <v>28.636111111111113</v>
      </c>
      <c r="L71" s="15"/>
    </row>
    <row r="72" spans="1:12" x14ac:dyDescent="0.3">
      <c r="B72" s="6"/>
      <c r="C72" s="4"/>
      <c r="D72" s="4"/>
      <c r="E72" s="5"/>
      <c r="F72" s="5"/>
      <c r="G72" s="5"/>
      <c r="H72" s="5"/>
      <c r="I72" s="5"/>
      <c r="J72" s="5"/>
      <c r="K72" s="3"/>
      <c r="L72" s="15"/>
    </row>
    <row r="73" spans="1:12" x14ac:dyDescent="0.3">
      <c r="A73" s="1" t="s">
        <v>59</v>
      </c>
      <c r="B73" s="1" t="s">
        <v>14</v>
      </c>
      <c r="C73" s="2" t="s">
        <v>15</v>
      </c>
      <c r="D73" s="2"/>
      <c r="E73" s="3"/>
      <c r="F73" s="3"/>
      <c r="G73" s="3"/>
      <c r="H73" s="3"/>
      <c r="I73" s="16"/>
      <c r="J73" s="16"/>
      <c r="K73" s="13">
        <f t="shared" ref="K73:K86" si="6">SUM(D73:J73)</f>
        <v>0</v>
      </c>
      <c r="L73" s="14"/>
    </row>
    <row r="74" spans="1:12" x14ac:dyDescent="0.3">
      <c r="A74" s="1" t="s">
        <v>59</v>
      </c>
      <c r="B74" s="1" t="s">
        <v>16</v>
      </c>
      <c r="C74" s="2" t="s">
        <v>17</v>
      </c>
      <c r="D74" s="2">
        <v>9.5</v>
      </c>
      <c r="E74" s="3"/>
      <c r="F74" s="3"/>
      <c r="G74" s="3"/>
      <c r="H74" s="3"/>
      <c r="I74" s="16"/>
      <c r="J74" s="16"/>
      <c r="K74" s="13">
        <f t="shared" si="6"/>
        <v>9.5</v>
      </c>
      <c r="L74" s="14"/>
    </row>
    <row r="75" spans="1:12" x14ac:dyDescent="0.3">
      <c r="A75" s="1" t="s">
        <v>59</v>
      </c>
      <c r="B75" s="1" t="s">
        <v>18</v>
      </c>
      <c r="C75" s="2" t="s">
        <v>19</v>
      </c>
      <c r="D75" s="2"/>
      <c r="E75" s="3"/>
      <c r="F75" s="3"/>
      <c r="G75" s="3"/>
      <c r="H75" s="3"/>
      <c r="I75" s="16"/>
      <c r="J75" s="16"/>
      <c r="K75" s="13">
        <f t="shared" si="6"/>
        <v>0</v>
      </c>
      <c r="L75" s="14"/>
    </row>
    <row r="76" spans="1:12" x14ac:dyDescent="0.3">
      <c r="A76" s="1" t="s">
        <v>59</v>
      </c>
      <c r="B76" s="1" t="s">
        <v>20</v>
      </c>
      <c r="C76" s="2" t="s">
        <v>21</v>
      </c>
      <c r="D76" s="2">
        <v>220</v>
      </c>
      <c r="E76" s="3"/>
      <c r="F76" s="3"/>
      <c r="G76" s="3"/>
      <c r="H76" s="3"/>
      <c r="I76" s="16"/>
      <c r="J76" s="16"/>
      <c r="K76" s="13">
        <f t="shared" si="6"/>
        <v>220</v>
      </c>
      <c r="L76" s="14"/>
    </row>
    <row r="77" spans="1:12" x14ac:dyDescent="0.3">
      <c r="A77" s="1" t="s">
        <v>59</v>
      </c>
      <c r="B77" s="1" t="s">
        <v>22</v>
      </c>
      <c r="C77" s="2" t="s">
        <v>23</v>
      </c>
      <c r="D77" s="2"/>
      <c r="E77" s="3"/>
      <c r="F77" s="3"/>
      <c r="G77" s="3"/>
      <c r="H77" s="3"/>
      <c r="I77" s="16"/>
      <c r="J77" s="16"/>
      <c r="K77" s="13">
        <f t="shared" si="6"/>
        <v>0</v>
      </c>
      <c r="L77" s="14"/>
    </row>
    <row r="78" spans="1:12" x14ac:dyDescent="0.3">
      <c r="A78" s="1" t="s">
        <v>59</v>
      </c>
      <c r="B78" s="1" t="s">
        <v>24</v>
      </c>
      <c r="C78" s="2" t="s">
        <v>25</v>
      </c>
      <c r="D78" s="2"/>
      <c r="E78" s="3"/>
      <c r="F78" s="3"/>
      <c r="G78" s="3"/>
      <c r="H78" s="3"/>
      <c r="I78" s="16"/>
      <c r="J78" s="16"/>
      <c r="K78" s="13">
        <f t="shared" si="6"/>
        <v>0</v>
      </c>
      <c r="L78" s="14"/>
    </row>
    <row r="79" spans="1:12" x14ac:dyDescent="0.3">
      <c r="A79" s="1" t="s">
        <v>59</v>
      </c>
      <c r="B79" s="1" t="s">
        <v>26</v>
      </c>
      <c r="C79" s="2" t="s">
        <v>27</v>
      </c>
      <c r="D79" s="2"/>
      <c r="E79" s="3"/>
      <c r="F79" s="3"/>
      <c r="G79" s="3"/>
      <c r="H79" s="3"/>
      <c r="I79" s="16"/>
      <c r="J79" s="16"/>
      <c r="K79" s="13">
        <f t="shared" si="6"/>
        <v>0</v>
      </c>
      <c r="L79" s="14"/>
    </row>
    <row r="80" spans="1:12" x14ac:dyDescent="0.3">
      <c r="A80" s="1" t="s">
        <v>59</v>
      </c>
      <c r="B80" s="1" t="s">
        <v>28</v>
      </c>
      <c r="C80" s="2" t="s">
        <v>29</v>
      </c>
      <c r="D80" s="2"/>
      <c r="E80" s="3"/>
      <c r="F80" s="3"/>
      <c r="G80" s="3"/>
      <c r="H80" s="3"/>
      <c r="I80" s="16"/>
      <c r="J80" s="16"/>
      <c r="K80" s="13">
        <f t="shared" si="6"/>
        <v>0</v>
      </c>
      <c r="L80" s="14"/>
    </row>
    <row r="81" spans="1:12" x14ac:dyDescent="0.3">
      <c r="A81" s="1" t="s">
        <v>59</v>
      </c>
      <c r="B81" s="1" t="s">
        <v>30</v>
      </c>
      <c r="C81" s="2" t="s">
        <v>31</v>
      </c>
      <c r="D81" s="2"/>
      <c r="E81" s="3"/>
      <c r="F81" s="3"/>
      <c r="G81" s="3"/>
      <c r="H81" s="3"/>
      <c r="I81" s="16"/>
      <c r="J81" s="16"/>
      <c r="K81" s="13">
        <f t="shared" si="6"/>
        <v>0</v>
      </c>
      <c r="L81" s="14"/>
    </row>
    <row r="82" spans="1:12" x14ac:dyDescent="0.3">
      <c r="A82" s="1" t="s">
        <v>59</v>
      </c>
      <c r="B82" s="1" t="s">
        <v>32</v>
      </c>
      <c r="C82" s="2" t="s">
        <v>29</v>
      </c>
      <c r="D82" s="2"/>
      <c r="E82" s="3"/>
      <c r="F82" s="3"/>
      <c r="G82" s="3"/>
      <c r="H82" s="3"/>
      <c r="I82" s="16"/>
      <c r="J82" s="16"/>
      <c r="K82" s="13">
        <f t="shared" si="6"/>
        <v>0</v>
      </c>
      <c r="L82" s="14"/>
    </row>
    <row r="83" spans="1:12" x14ac:dyDescent="0.3">
      <c r="A83" s="1" t="s">
        <v>59</v>
      </c>
      <c r="B83" s="1" t="s">
        <v>33</v>
      </c>
      <c r="C83" s="2" t="s">
        <v>8</v>
      </c>
      <c r="D83" s="2"/>
      <c r="E83" s="3"/>
      <c r="F83" s="3"/>
      <c r="G83" s="3"/>
      <c r="H83" s="3"/>
      <c r="I83" s="16"/>
      <c r="J83" s="16"/>
      <c r="K83" s="13">
        <f t="shared" si="6"/>
        <v>0</v>
      </c>
      <c r="L83" s="14"/>
    </row>
    <row r="84" spans="1:12" x14ac:dyDescent="0.3">
      <c r="A84" s="1" t="s">
        <v>59</v>
      </c>
      <c r="B84" s="1" t="s">
        <v>34</v>
      </c>
      <c r="C84" s="2" t="s">
        <v>25</v>
      </c>
      <c r="D84" s="2"/>
      <c r="E84" s="3"/>
      <c r="F84" s="3"/>
      <c r="G84" s="3"/>
      <c r="H84" s="3"/>
      <c r="I84" s="16"/>
      <c r="J84" s="16"/>
      <c r="K84" s="13">
        <f t="shared" si="6"/>
        <v>0</v>
      </c>
      <c r="L84" s="14"/>
    </row>
    <row r="85" spans="1:12" x14ac:dyDescent="0.3">
      <c r="A85" s="1" t="s">
        <v>59</v>
      </c>
      <c r="B85" s="1" t="s">
        <v>35</v>
      </c>
      <c r="C85" s="2" t="s">
        <v>36</v>
      </c>
      <c r="D85" s="2">
        <v>79.45</v>
      </c>
      <c r="E85" s="3"/>
      <c r="F85" s="3"/>
      <c r="G85" s="3"/>
      <c r="H85" s="3"/>
      <c r="I85" s="16"/>
      <c r="J85" s="16"/>
      <c r="K85" s="13">
        <f t="shared" si="6"/>
        <v>79.45</v>
      </c>
      <c r="L85" s="14"/>
    </row>
    <row r="86" spans="1:12" x14ac:dyDescent="0.3">
      <c r="A86" s="1" t="s">
        <v>59</v>
      </c>
      <c r="B86" s="1" t="s">
        <v>37</v>
      </c>
      <c r="C86" s="2" t="s">
        <v>38</v>
      </c>
      <c r="D86" s="2"/>
      <c r="E86" s="3"/>
      <c r="F86" s="3"/>
      <c r="G86" s="3"/>
      <c r="H86" s="3"/>
      <c r="I86" s="16"/>
      <c r="J86" s="16"/>
      <c r="K86" s="13">
        <f t="shared" si="6"/>
        <v>0</v>
      </c>
      <c r="L86" s="14"/>
    </row>
    <row r="87" spans="1:12" x14ac:dyDescent="0.3">
      <c r="C87" s="4"/>
      <c r="D87" s="4"/>
      <c r="E87" s="5"/>
      <c r="F87" s="5"/>
      <c r="G87" s="5"/>
      <c r="H87" s="5"/>
      <c r="I87" s="5"/>
      <c r="J87" s="5"/>
      <c r="K87" s="15"/>
      <c r="L87" s="15"/>
    </row>
    <row r="88" spans="1:12" x14ac:dyDescent="0.3">
      <c r="B88" s="1" t="s">
        <v>13</v>
      </c>
      <c r="C88" s="4"/>
      <c r="D88" s="4"/>
      <c r="E88" s="5"/>
      <c r="F88" s="5"/>
      <c r="G88" s="5"/>
      <c r="H88" s="5"/>
      <c r="I88" s="5"/>
      <c r="J88" s="5"/>
      <c r="K88" s="13">
        <f>SUM(K73:K86)</f>
        <v>308.95</v>
      </c>
      <c r="L88" s="14"/>
    </row>
    <row r="89" spans="1:12" x14ac:dyDescent="0.3">
      <c r="B89" s="1" t="s">
        <v>39</v>
      </c>
      <c r="C89" s="4"/>
      <c r="D89" s="4"/>
      <c r="E89" s="5"/>
      <c r="F89" s="5"/>
      <c r="G89" s="5"/>
      <c r="H89" s="5"/>
      <c r="I89" s="5"/>
      <c r="J89" s="5"/>
      <c r="K89" s="13">
        <f>K88/14</f>
        <v>22.067857142857143</v>
      </c>
      <c r="L89" s="14"/>
    </row>
    <row r="90" spans="1:12" x14ac:dyDescent="0.3">
      <c r="C90" s="4"/>
      <c r="D90" s="4"/>
      <c r="E90" s="5"/>
      <c r="F90" s="5"/>
      <c r="G90" s="5"/>
      <c r="H90" s="5"/>
      <c r="I90" s="5"/>
      <c r="J90" s="5"/>
      <c r="K90" s="15"/>
      <c r="L90" s="15"/>
    </row>
    <row r="91" spans="1:12" x14ac:dyDescent="0.3">
      <c r="A91" s="1" t="s">
        <v>75</v>
      </c>
      <c r="B91" s="1" t="s">
        <v>41</v>
      </c>
      <c r="C91" s="2" t="s">
        <v>42</v>
      </c>
      <c r="D91" s="2"/>
      <c r="E91" s="3"/>
      <c r="F91" s="3"/>
      <c r="G91" s="3"/>
      <c r="H91" s="3"/>
      <c r="I91" s="16"/>
      <c r="J91" s="16"/>
      <c r="K91" s="13">
        <f t="shared" ref="K91:K103" si="7">SUM(D91:J91)</f>
        <v>0</v>
      </c>
      <c r="L91" s="14"/>
    </row>
    <row r="92" spans="1:12" x14ac:dyDescent="0.3">
      <c r="A92" s="1" t="s">
        <v>75</v>
      </c>
      <c r="B92" s="1" t="s">
        <v>140</v>
      </c>
      <c r="C92" s="2" t="s">
        <v>44</v>
      </c>
      <c r="D92" s="2">
        <v>11</v>
      </c>
      <c r="E92" s="3"/>
      <c r="F92" s="3"/>
      <c r="G92" s="3"/>
      <c r="H92" s="3"/>
      <c r="I92" s="16"/>
      <c r="J92" s="16"/>
      <c r="K92" s="13">
        <f t="shared" si="7"/>
        <v>11</v>
      </c>
      <c r="L92" s="14"/>
    </row>
    <row r="93" spans="1:12" x14ac:dyDescent="0.3">
      <c r="A93" s="1" t="s">
        <v>75</v>
      </c>
      <c r="B93" s="1" t="s">
        <v>43</v>
      </c>
      <c r="C93" s="2" t="s">
        <v>44</v>
      </c>
      <c r="D93" s="2">
        <v>70</v>
      </c>
      <c r="E93" s="3"/>
      <c r="F93" s="3"/>
      <c r="G93" s="3"/>
      <c r="H93" s="3"/>
      <c r="I93" s="16"/>
      <c r="J93" s="16"/>
      <c r="K93" s="13">
        <f t="shared" si="7"/>
        <v>70</v>
      </c>
      <c r="L93" s="14"/>
    </row>
    <row r="94" spans="1:12" x14ac:dyDescent="0.3">
      <c r="A94" s="1" t="s">
        <v>75</v>
      </c>
      <c r="B94" s="1" t="s">
        <v>45</v>
      </c>
      <c r="C94" s="2" t="s">
        <v>7</v>
      </c>
      <c r="D94" s="2"/>
      <c r="E94" s="3"/>
      <c r="F94" s="3"/>
      <c r="G94" s="3"/>
      <c r="H94" s="3"/>
      <c r="I94" s="16"/>
      <c r="J94" s="16"/>
      <c r="K94" s="13">
        <f t="shared" si="7"/>
        <v>0</v>
      </c>
      <c r="L94" s="14"/>
    </row>
    <row r="95" spans="1:12" x14ac:dyDescent="0.3">
      <c r="A95" s="1" t="s">
        <v>75</v>
      </c>
      <c r="B95" s="1" t="s">
        <v>46</v>
      </c>
      <c r="C95" s="2" t="s">
        <v>47</v>
      </c>
      <c r="D95" s="2">
        <v>27</v>
      </c>
      <c r="E95" s="3"/>
      <c r="F95" s="3"/>
      <c r="G95" s="3"/>
      <c r="H95" s="3"/>
      <c r="I95" s="16"/>
      <c r="J95" s="16"/>
      <c r="K95" s="13">
        <f t="shared" si="7"/>
        <v>27</v>
      </c>
      <c r="L95" s="14"/>
    </row>
    <row r="96" spans="1:12" x14ac:dyDescent="0.3">
      <c r="A96" s="1" t="s">
        <v>75</v>
      </c>
      <c r="B96" s="1" t="s">
        <v>48</v>
      </c>
      <c r="C96" s="2" t="s">
        <v>49</v>
      </c>
      <c r="D96" s="2">
        <v>33</v>
      </c>
      <c r="E96" s="3"/>
      <c r="F96" s="3"/>
      <c r="G96" s="3"/>
      <c r="H96" s="3"/>
      <c r="I96" s="16"/>
      <c r="J96" s="16"/>
      <c r="K96" s="13">
        <f t="shared" si="7"/>
        <v>33</v>
      </c>
      <c r="L96" s="14"/>
    </row>
    <row r="97" spans="1:12" x14ac:dyDescent="0.3">
      <c r="A97" s="1" t="s">
        <v>75</v>
      </c>
      <c r="B97" s="1" t="s">
        <v>50</v>
      </c>
      <c r="C97" s="2" t="s">
        <v>11</v>
      </c>
      <c r="D97" s="2"/>
      <c r="E97" s="3"/>
      <c r="F97" s="3"/>
      <c r="G97" s="3"/>
      <c r="H97" s="3"/>
      <c r="I97" s="16"/>
      <c r="J97" s="16"/>
      <c r="K97" s="13">
        <f t="shared" si="7"/>
        <v>0</v>
      </c>
      <c r="L97" s="14"/>
    </row>
    <row r="98" spans="1:12" x14ac:dyDescent="0.3">
      <c r="A98" s="1" t="s">
        <v>75</v>
      </c>
      <c r="B98" s="1" t="s">
        <v>50</v>
      </c>
      <c r="C98" s="2" t="s">
        <v>17</v>
      </c>
      <c r="D98" s="2"/>
      <c r="E98" s="3"/>
      <c r="F98" s="3"/>
      <c r="G98" s="3"/>
      <c r="H98" s="3"/>
      <c r="I98" s="16"/>
      <c r="J98" s="16"/>
      <c r="K98" s="13">
        <f t="shared" si="7"/>
        <v>0</v>
      </c>
      <c r="L98" s="14"/>
    </row>
    <row r="99" spans="1:12" x14ac:dyDescent="0.3">
      <c r="A99" s="1" t="s">
        <v>75</v>
      </c>
      <c r="B99" s="1" t="s">
        <v>51</v>
      </c>
      <c r="C99" s="2" t="s">
        <v>52</v>
      </c>
      <c r="D99" s="2"/>
      <c r="E99" s="3"/>
      <c r="F99" s="3"/>
      <c r="G99" s="3"/>
      <c r="H99" s="3"/>
      <c r="I99" s="16"/>
      <c r="J99" s="16"/>
      <c r="K99" s="13">
        <f t="shared" si="7"/>
        <v>0</v>
      </c>
      <c r="L99" s="14"/>
    </row>
    <row r="100" spans="1:12" x14ac:dyDescent="0.3">
      <c r="A100" s="1" t="s">
        <v>75</v>
      </c>
      <c r="B100" s="1" t="s">
        <v>53</v>
      </c>
      <c r="C100" s="2" t="s">
        <v>54</v>
      </c>
      <c r="D100" s="2">
        <v>6</v>
      </c>
      <c r="E100" s="3"/>
      <c r="F100" s="3"/>
      <c r="G100" s="3"/>
      <c r="H100" s="3"/>
      <c r="I100" s="16"/>
      <c r="J100" s="16"/>
      <c r="K100" s="13">
        <f t="shared" si="7"/>
        <v>6</v>
      </c>
      <c r="L100" s="14"/>
    </row>
    <row r="101" spans="1:12" x14ac:dyDescent="0.3">
      <c r="A101" s="1" t="s">
        <v>75</v>
      </c>
      <c r="B101" s="1" t="s">
        <v>55</v>
      </c>
      <c r="C101" s="2" t="s">
        <v>27</v>
      </c>
      <c r="D101" s="2">
        <v>32</v>
      </c>
      <c r="E101" s="3"/>
      <c r="F101" s="3"/>
      <c r="G101" s="3"/>
      <c r="H101" s="3"/>
      <c r="I101" s="16"/>
      <c r="J101" s="16"/>
      <c r="K101" s="13">
        <f t="shared" si="7"/>
        <v>32</v>
      </c>
      <c r="L101" s="14"/>
    </row>
    <row r="102" spans="1:12" x14ac:dyDescent="0.3">
      <c r="A102" s="1" t="s">
        <v>75</v>
      </c>
      <c r="B102" s="1" t="s">
        <v>56</v>
      </c>
      <c r="C102" s="2" t="s">
        <v>57</v>
      </c>
      <c r="D102" s="2">
        <v>49</v>
      </c>
      <c r="E102" s="3"/>
      <c r="F102" s="3"/>
      <c r="G102" s="3"/>
      <c r="H102" s="3"/>
      <c r="I102" s="16"/>
      <c r="J102" s="16"/>
      <c r="K102" s="13">
        <f t="shared" si="7"/>
        <v>49</v>
      </c>
      <c r="L102" s="14"/>
    </row>
    <row r="103" spans="1:12" x14ac:dyDescent="0.3">
      <c r="A103" s="1" t="s">
        <v>75</v>
      </c>
      <c r="B103" s="1" t="s">
        <v>9</v>
      </c>
      <c r="C103" s="2" t="s">
        <v>58</v>
      </c>
      <c r="D103" s="2">
        <v>29</v>
      </c>
      <c r="E103" s="3">
        <v>59</v>
      </c>
      <c r="F103" s="3"/>
      <c r="G103" s="3"/>
      <c r="H103" s="3"/>
      <c r="I103" s="16"/>
      <c r="J103" s="16"/>
      <c r="K103" s="13">
        <f t="shared" si="7"/>
        <v>88</v>
      </c>
      <c r="L103" s="14"/>
    </row>
    <row r="104" spans="1:12" x14ac:dyDescent="0.3">
      <c r="C104" s="4"/>
      <c r="D104" s="4"/>
      <c r="E104" s="5"/>
      <c r="F104" s="5"/>
      <c r="G104" s="5"/>
      <c r="H104" s="5"/>
      <c r="I104" s="5"/>
      <c r="J104" s="5"/>
      <c r="K104" s="15"/>
      <c r="L104" s="15"/>
    </row>
    <row r="105" spans="1:12" x14ac:dyDescent="0.3">
      <c r="B105" s="1" t="s">
        <v>13</v>
      </c>
      <c r="C105" s="4"/>
      <c r="D105" s="4"/>
      <c r="E105" s="5"/>
      <c r="F105" s="5"/>
      <c r="G105" s="5"/>
      <c r="H105" s="5"/>
      <c r="I105" s="5"/>
      <c r="J105" s="5"/>
      <c r="K105" s="13">
        <f>SUM(K91:K103)</f>
        <v>316</v>
      </c>
      <c r="L105" s="14"/>
    </row>
    <row r="106" spans="1:12" x14ac:dyDescent="0.3">
      <c r="B106" s="18" t="s">
        <v>39</v>
      </c>
      <c r="C106" s="4"/>
      <c r="D106" s="4"/>
      <c r="E106" s="5"/>
      <c r="F106" s="5"/>
      <c r="G106" s="5"/>
      <c r="H106" s="5"/>
      <c r="I106" s="5"/>
      <c r="J106" s="5"/>
      <c r="K106" s="13">
        <f>K105/13</f>
        <v>24.307692307692307</v>
      </c>
      <c r="L106" s="14"/>
    </row>
    <row r="107" spans="1:12" x14ac:dyDescent="0.3">
      <c r="B107" s="6"/>
      <c r="C107" s="4"/>
      <c r="D107" s="4"/>
      <c r="E107" s="5"/>
      <c r="F107" s="5"/>
      <c r="G107" s="5"/>
      <c r="H107" s="5"/>
      <c r="I107" s="5"/>
      <c r="J107" s="5"/>
      <c r="K107" s="14"/>
      <c r="L107" s="14"/>
    </row>
    <row r="108" spans="1:12" x14ac:dyDescent="0.3">
      <c r="A108" s="1" t="s">
        <v>89</v>
      </c>
      <c r="B108" s="1" t="s">
        <v>20</v>
      </c>
      <c r="C108" s="2" t="s">
        <v>23</v>
      </c>
      <c r="D108" s="3">
        <v>220</v>
      </c>
      <c r="E108" s="3"/>
      <c r="F108" s="3"/>
      <c r="G108" s="3"/>
      <c r="H108" s="3"/>
      <c r="I108" s="16"/>
      <c r="J108" s="16"/>
      <c r="K108" s="13">
        <f t="shared" ref="K108:K120" si="8">SUM(D108:J108)</f>
        <v>220</v>
      </c>
      <c r="L108" s="14"/>
    </row>
    <row r="109" spans="1:12" x14ac:dyDescent="0.3">
      <c r="A109" s="1" t="s">
        <v>89</v>
      </c>
      <c r="B109" s="1" t="s">
        <v>60</v>
      </c>
      <c r="C109" s="2" t="s">
        <v>61</v>
      </c>
      <c r="D109" s="3">
        <v>76.5</v>
      </c>
      <c r="E109" s="3"/>
      <c r="F109" s="3"/>
      <c r="G109" s="3"/>
      <c r="H109" s="3"/>
      <c r="I109" s="16"/>
      <c r="J109" s="16"/>
      <c r="K109" s="13">
        <f t="shared" si="8"/>
        <v>76.5</v>
      </c>
      <c r="L109" s="14"/>
    </row>
    <row r="110" spans="1:12" x14ac:dyDescent="0.3">
      <c r="A110" s="1" t="s">
        <v>89</v>
      </c>
      <c r="B110" s="1" t="s">
        <v>10</v>
      </c>
      <c r="C110" s="2" t="s">
        <v>62</v>
      </c>
      <c r="D110" s="3">
        <v>16</v>
      </c>
      <c r="E110" s="3"/>
      <c r="F110" s="3"/>
      <c r="G110" s="3"/>
      <c r="H110" s="3"/>
      <c r="I110" s="16"/>
      <c r="J110" s="16"/>
      <c r="K110" s="13">
        <f t="shared" si="8"/>
        <v>16</v>
      </c>
      <c r="L110" s="14"/>
    </row>
    <row r="111" spans="1:12" x14ac:dyDescent="0.3">
      <c r="A111" s="1" t="s">
        <v>89</v>
      </c>
      <c r="B111" s="1" t="s">
        <v>63</v>
      </c>
      <c r="C111" s="2" t="s">
        <v>44</v>
      </c>
      <c r="D111" s="3"/>
      <c r="E111" s="3"/>
      <c r="F111" s="3"/>
      <c r="G111" s="3"/>
      <c r="H111" s="3"/>
      <c r="I111" s="16"/>
      <c r="J111" s="16"/>
      <c r="K111" s="13">
        <f t="shared" si="8"/>
        <v>0</v>
      </c>
      <c r="L111" s="14"/>
    </row>
    <row r="112" spans="1:12" x14ac:dyDescent="0.3">
      <c r="A112" s="1" t="s">
        <v>89</v>
      </c>
      <c r="B112" s="1" t="s">
        <v>5</v>
      </c>
      <c r="C112" s="2" t="s">
        <v>64</v>
      </c>
      <c r="D112" s="3">
        <v>26.5</v>
      </c>
      <c r="E112" s="3"/>
      <c r="F112" s="3"/>
      <c r="G112" s="3"/>
      <c r="H112" s="3"/>
      <c r="I112" s="16"/>
      <c r="J112" s="16"/>
      <c r="K112" s="13">
        <f t="shared" si="8"/>
        <v>26.5</v>
      </c>
      <c r="L112" s="14"/>
    </row>
    <row r="113" spans="1:12" x14ac:dyDescent="0.3">
      <c r="A113" s="1" t="s">
        <v>89</v>
      </c>
      <c r="B113" s="1" t="s">
        <v>6</v>
      </c>
      <c r="C113" s="2" t="s">
        <v>65</v>
      </c>
      <c r="D113" s="3">
        <v>40.9</v>
      </c>
      <c r="E113" s="3"/>
      <c r="F113" s="3"/>
      <c r="G113" s="3"/>
      <c r="H113" s="3"/>
      <c r="I113" s="16"/>
      <c r="J113" s="16"/>
      <c r="K113" s="13">
        <f t="shared" si="8"/>
        <v>40.9</v>
      </c>
      <c r="L113" s="14"/>
    </row>
    <row r="114" spans="1:12" x14ac:dyDescent="0.3">
      <c r="A114" s="1" t="s">
        <v>89</v>
      </c>
      <c r="B114" s="1" t="s">
        <v>66</v>
      </c>
      <c r="C114" s="2" t="s">
        <v>67</v>
      </c>
      <c r="D114" s="3">
        <v>119</v>
      </c>
      <c r="E114" s="3"/>
      <c r="F114" s="3"/>
      <c r="G114" s="3"/>
      <c r="H114" s="3"/>
      <c r="I114" s="16"/>
      <c r="J114" s="16"/>
      <c r="K114" s="13">
        <f t="shared" si="8"/>
        <v>119</v>
      </c>
      <c r="L114" s="14"/>
    </row>
    <row r="115" spans="1:12" x14ac:dyDescent="0.3">
      <c r="A115" s="1" t="s">
        <v>89</v>
      </c>
      <c r="B115" s="1" t="s">
        <v>68</v>
      </c>
      <c r="C115" s="2" t="s">
        <v>17</v>
      </c>
      <c r="D115" s="3">
        <v>13</v>
      </c>
      <c r="E115" s="3"/>
      <c r="F115" s="3"/>
      <c r="G115" s="3"/>
      <c r="H115" s="3"/>
      <c r="I115" s="16"/>
      <c r="J115" s="16"/>
      <c r="K115" s="13">
        <f t="shared" si="8"/>
        <v>13</v>
      </c>
      <c r="L115" s="14"/>
    </row>
    <row r="116" spans="1:12" x14ac:dyDescent="0.3">
      <c r="A116" s="1" t="s">
        <v>89</v>
      </c>
      <c r="B116" s="1" t="s">
        <v>69</v>
      </c>
      <c r="C116" s="2" t="s">
        <v>70</v>
      </c>
      <c r="D116" s="3"/>
      <c r="E116" s="3"/>
      <c r="F116" s="3"/>
      <c r="G116" s="3"/>
      <c r="H116" s="3"/>
      <c r="I116" s="16"/>
      <c r="J116" s="16"/>
      <c r="K116" s="13">
        <f t="shared" si="8"/>
        <v>0</v>
      </c>
      <c r="L116" s="14"/>
    </row>
    <row r="117" spans="1:12" x14ac:dyDescent="0.3">
      <c r="A117" s="1" t="s">
        <v>89</v>
      </c>
      <c r="B117" s="1" t="s">
        <v>71</v>
      </c>
      <c r="C117" s="2" t="s">
        <v>72</v>
      </c>
      <c r="D117" s="3">
        <v>54</v>
      </c>
      <c r="E117" s="3">
        <v>42.5</v>
      </c>
      <c r="F117" s="3">
        <v>65.5</v>
      </c>
      <c r="G117" s="3"/>
      <c r="H117" s="3"/>
      <c r="I117" s="16"/>
      <c r="J117" s="16"/>
      <c r="K117" s="13">
        <f t="shared" si="8"/>
        <v>162</v>
      </c>
      <c r="L117" s="14"/>
    </row>
    <row r="118" spans="1:12" x14ac:dyDescent="0.3">
      <c r="A118" s="1" t="s">
        <v>89</v>
      </c>
      <c r="B118" s="1" t="s">
        <v>137</v>
      </c>
      <c r="C118" s="2" t="s">
        <v>62</v>
      </c>
      <c r="D118" s="2"/>
      <c r="E118" s="3"/>
      <c r="F118" s="3"/>
      <c r="G118" s="3"/>
      <c r="H118" s="3"/>
      <c r="I118" s="16"/>
      <c r="J118" s="16"/>
      <c r="K118" s="13">
        <f>SUM(D118:J118)</f>
        <v>0</v>
      </c>
      <c r="L118" s="14"/>
    </row>
    <row r="119" spans="1:12" x14ac:dyDescent="0.3">
      <c r="A119" s="1" t="s">
        <v>89</v>
      </c>
      <c r="B119" s="1" t="s">
        <v>73</v>
      </c>
      <c r="C119" s="2" t="s">
        <v>17</v>
      </c>
      <c r="D119" s="2"/>
      <c r="E119" s="3"/>
      <c r="F119" s="3"/>
      <c r="G119" s="3"/>
      <c r="H119" s="3"/>
      <c r="I119" s="16"/>
      <c r="J119" s="16"/>
      <c r="K119" s="13">
        <f t="shared" si="8"/>
        <v>0</v>
      </c>
      <c r="L119" s="14"/>
    </row>
    <row r="120" spans="1:12" x14ac:dyDescent="0.3">
      <c r="A120" s="1" t="s">
        <v>89</v>
      </c>
      <c r="B120" s="1" t="s">
        <v>74</v>
      </c>
      <c r="C120" s="2" t="s">
        <v>70</v>
      </c>
      <c r="D120" s="2">
        <v>17</v>
      </c>
      <c r="E120" s="3"/>
      <c r="F120" s="3"/>
      <c r="G120" s="3"/>
      <c r="H120" s="3"/>
      <c r="I120" s="16"/>
      <c r="J120" s="16"/>
      <c r="K120" s="13">
        <f t="shared" si="8"/>
        <v>17</v>
      </c>
      <c r="L120" s="14"/>
    </row>
    <row r="121" spans="1:12" x14ac:dyDescent="0.3">
      <c r="C121" s="4"/>
      <c r="D121" s="4"/>
      <c r="E121" s="5"/>
      <c r="F121" s="5"/>
      <c r="G121" s="5"/>
      <c r="H121" s="5"/>
      <c r="I121" s="5"/>
      <c r="J121" s="5"/>
      <c r="K121" s="15"/>
      <c r="L121" s="15"/>
    </row>
    <row r="122" spans="1:12" x14ac:dyDescent="0.3">
      <c r="B122" s="1" t="s">
        <v>13</v>
      </c>
      <c r="C122" s="4"/>
      <c r="D122" s="4"/>
      <c r="E122" s="5"/>
      <c r="F122" s="5"/>
      <c r="G122" s="5"/>
      <c r="H122" s="5"/>
      <c r="I122" s="5"/>
      <c r="J122" s="5"/>
      <c r="K122" s="13">
        <f>SUM(K108:K120)</f>
        <v>690.9</v>
      </c>
      <c r="L122" s="14"/>
    </row>
    <row r="123" spans="1:12" x14ac:dyDescent="0.3">
      <c r="B123" s="1" t="s">
        <v>39</v>
      </c>
      <c r="C123" s="4"/>
      <c r="D123" s="4"/>
      <c r="E123" s="5"/>
      <c r="F123" s="5"/>
      <c r="G123" s="5"/>
      <c r="H123" s="5"/>
      <c r="I123" s="5"/>
      <c r="J123" s="5"/>
      <c r="K123" s="13">
        <f>K122/13</f>
        <v>53.146153846153844</v>
      </c>
      <c r="L123" s="14"/>
    </row>
    <row r="124" spans="1:12" x14ac:dyDescent="0.3">
      <c r="C124" s="4"/>
      <c r="D124" s="4"/>
      <c r="E124" s="5"/>
      <c r="F124" s="5"/>
      <c r="G124" s="5"/>
      <c r="H124" s="5"/>
      <c r="I124" s="5"/>
      <c r="J124" s="5"/>
      <c r="K124" s="14"/>
      <c r="L124" s="14"/>
    </row>
    <row r="125" spans="1:12" x14ac:dyDescent="0.3">
      <c r="A125" s="1" t="s">
        <v>105</v>
      </c>
      <c r="B125" s="1" t="s">
        <v>198</v>
      </c>
      <c r="C125" s="2" t="s">
        <v>7</v>
      </c>
      <c r="D125" s="2">
        <v>45.5</v>
      </c>
      <c r="E125" s="3"/>
      <c r="F125" s="3"/>
      <c r="G125" s="3"/>
      <c r="H125" s="3"/>
      <c r="I125" s="3"/>
      <c r="J125" s="3"/>
      <c r="K125" s="13">
        <f t="shared" ref="K125:K139" si="9">SUM(D125:J125)</f>
        <v>45.5</v>
      </c>
      <c r="L125" s="14"/>
    </row>
    <row r="126" spans="1:12" x14ac:dyDescent="0.3">
      <c r="A126" s="1" t="s">
        <v>105</v>
      </c>
      <c r="B126" s="1" t="s">
        <v>16</v>
      </c>
      <c r="C126" s="2" t="s">
        <v>76</v>
      </c>
      <c r="D126" s="2">
        <v>9.5</v>
      </c>
      <c r="E126" s="3"/>
      <c r="F126" s="3"/>
      <c r="G126" s="3"/>
      <c r="H126" s="3"/>
      <c r="I126" s="16"/>
      <c r="J126" s="16"/>
      <c r="K126" s="13">
        <f t="shared" si="9"/>
        <v>9.5</v>
      </c>
      <c r="L126" s="14"/>
    </row>
    <row r="127" spans="1:12" x14ac:dyDescent="0.3">
      <c r="A127" s="1" t="s">
        <v>105</v>
      </c>
      <c r="B127" s="1" t="s">
        <v>77</v>
      </c>
      <c r="C127" s="2" t="s">
        <v>78</v>
      </c>
      <c r="D127" s="2">
        <v>80</v>
      </c>
      <c r="E127" s="3"/>
      <c r="F127" s="3"/>
      <c r="G127" s="3"/>
      <c r="H127" s="3"/>
      <c r="I127" s="16"/>
      <c r="J127" s="16"/>
      <c r="K127" s="13">
        <f t="shared" si="9"/>
        <v>80</v>
      </c>
      <c r="L127" s="14"/>
    </row>
    <row r="128" spans="1:12" x14ac:dyDescent="0.3">
      <c r="A128" s="1" t="s">
        <v>105</v>
      </c>
      <c r="B128" s="1" t="s">
        <v>63</v>
      </c>
      <c r="C128" s="2" t="s">
        <v>62</v>
      </c>
      <c r="D128" s="2">
        <v>184.1</v>
      </c>
      <c r="E128" s="3"/>
      <c r="F128" s="3"/>
      <c r="G128" s="3"/>
      <c r="H128" s="3"/>
      <c r="I128" s="16"/>
      <c r="J128" s="16"/>
      <c r="K128" s="13">
        <f t="shared" si="9"/>
        <v>184.1</v>
      </c>
      <c r="L128" s="14"/>
    </row>
    <row r="129" spans="1:12" x14ac:dyDescent="0.3">
      <c r="A129" s="1" t="s">
        <v>105</v>
      </c>
      <c r="B129" s="1" t="s">
        <v>66</v>
      </c>
      <c r="C129" s="2" t="s">
        <v>79</v>
      </c>
      <c r="D129" s="2">
        <v>56</v>
      </c>
      <c r="E129" s="3"/>
      <c r="F129" s="3"/>
      <c r="G129" s="3"/>
      <c r="H129" s="3"/>
      <c r="I129" s="16"/>
      <c r="J129" s="16"/>
      <c r="K129" s="13">
        <f t="shared" si="9"/>
        <v>56</v>
      </c>
      <c r="L129" s="14"/>
    </row>
    <row r="130" spans="1:12" x14ac:dyDescent="0.3">
      <c r="A130" s="1" t="s">
        <v>105</v>
      </c>
      <c r="B130" s="1" t="s">
        <v>80</v>
      </c>
      <c r="C130" s="2" t="s">
        <v>58</v>
      </c>
      <c r="D130" s="2">
        <v>6</v>
      </c>
      <c r="E130" s="3"/>
      <c r="F130" s="3"/>
      <c r="G130" s="3"/>
      <c r="H130" s="3"/>
      <c r="I130" s="16"/>
      <c r="J130" s="16"/>
      <c r="K130" s="13">
        <f t="shared" si="9"/>
        <v>6</v>
      </c>
      <c r="L130" s="14"/>
    </row>
    <row r="131" spans="1:12" x14ac:dyDescent="0.3">
      <c r="A131" s="1" t="s">
        <v>105</v>
      </c>
      <c r="B131" s="1" t="s">
        <v>199</v>
      </c>
      <c r="C131" s="2" t="s">
        <v>200</v>
      </c>
      <c r="D131" s="2"/>
      <c r="E131" s="3"/>
      <c r="F131" s="3"/>
      <c r="G131" s="3"/>
      <c r="H131" s="3"/>
      <c r="I131" s="16"/>
      <c r="J131" s="16"/>
      <c r="K131" s="13">
        <f t="shared" si="9"/>
        <v>0</v>
      </c>
      <c r="L131" s="14"/>
    </row>
    <row r="132" spans="1:12" x14ac:dyDescent="0.3">
      <c r="A132" s="1" t="s">
        <v>105</v>
      </c>
      <c r="B132" s="1" t="s">
        <v>81</v>
      </c>
      <c r="C132" s="2" t="s">
        <v>8</v>
      </c>
      <c r="D132" s="2"/>
      <c r="E132" s="3"/>
      <c r="F132" s="3"/>
      <c r="G132" s="3"/>
      <c r="H132" s="3"/>
      <c r="I132" s="16"/>
      <c r="J132" s="16"/>
      <c r="K132" s="13">
        <f t="shared" si="9"/>
        <v>0</v>
      </c>
      <c r="L132" s="14"/>
    </row>
    <row r="133" spans="1:12" x14ac:dyDescent="0.3">
      <c r="A133" s="1" t="s">
        <v>105</v>
      </c>
      <c r="B133" s="1" t="s">
        <v>82</v>
      </c>
      <c r="C133" s="2" t="s">
        <v>52</v>
      </c>
      <c r="D133" s="2">
        <v>32</v>
      </c>
      <c r="E133" s="3"/>
      <c r="F133" s="3"/>
      <c r="G133" s="3"/>
      <c r="H133" s="3"/>
      <c r="I133" s="16"/>
      <c r="J133" s="16"/>
      <c r="K133" s="13">
        <f t="shared" si="9"/>
        <v>32</v>
      </c>
      <c r="L133" s="14"/>
    </row>
    <row r="134" spans="1:12" x14ac:dyDescent="0.3">
      <c r="A134" s="1" t="s">
        <v>105</v>
      </c>
      <c r="B134" s="1" t="s">
        <v>83</v>
      </c>
      <c r="C134" s="2" t="s">
        <v>36</v>
      </c>
      <c r="D134" s="2"/>
      <c r="E134" s="3"/>
      <c r="F134" s="3"/>
      <c r="G134" s="3"/>
      <c r="H134" s="3"/>
      <c r="I134" s="16"/>
      <c r="J134" s="16"/>
      <c r="K134" s="13">
        <f t="shared" si="9"/>
        <v>0</v>
      </c>
      <c r="L134" s="14"/>
    </row>
    <row r="135" spans="1:12" x14ac:dyDescent="0.3">
      <c r="A135" s="1" t="s">
        <v>105</v>
      </c>
      <c r="B135" s="1" t="s">
        <v>74</v>
      </c>
      <c r="C135" s="2" t="s">
        <v>52</v>
      </c>
      <c r="D135" s="2">
        <v>10</v>
      </c>
      <c r="E135" s="3"/>
      <c r="F135" s="3"/>
      <c r="G135" s="3"/>
      <c r="H135" s="3"/>
      <c r="I135" s="16"/>
      <c r="J135" s="16"/>
      <c r="K135" s="13">
        <f t="shared" si="9"/>
        <v>10</v>
      </c>
      <c r="L135" s="14"/>
    </row>
    <row r="136" spans="1:12" x14ac:dyDescent="0.3">
      <c r="A136" s="1" t="s">
        <v>105</v>
      </c>
      <c r="B136" s="1" t="s">
        <v>84</v>
      </c>
      <c r="C136" s="2" t="s">
        <v>85</v>
      </c>
      <c r="D136" s="2"/>
      <c r="E136" s="3"/>
      <c r="F136" s="3"/>
      <c r="G136" s="3"/>
      <c r="H136" s="3"/>
      <c r="I136" s="16"/>
      <c r="J136" s="16"/>
      <c r="K136" s="13">
        <f t="shared" si="9"/>
        <v>0</v>
      </c>
      <c r="L136" s="14"/>
    </row>
    <row r="137" spans="1:12" x14ac:dyDescent="0.3">
      <c r="A137" s="1" t="s">
        <v>105</v>
      </c>
      <c r="B137" s="1" t="s">
        <v>86</v>
      </c>
      <c r="C137" s="2" t="s">
        <v>87</v>
      </c>
      <c r="D137" s="2"/>
      <c r="E137" s="3"/>
      <c r="F137" s="3"/>
      <c r="G137" s="3"/>
      <c r="H137" s="3"/>
      <c r="I137" s="16"/>
      <c r="J137" s="16"/>
      <c r="K137" s="13">
        <f t="shared" si="9"/>
        <v>0</v>
      </c>
      <c r="L137" s="14"/>
    </row>
    <row r="138" spans="1:12" x14ac:dyDescent="0.3">
      <c r="A138" s="1" t="s">
        <v>105</v>
      </c>
      <c r="B138" s="1" t="s">
        <v>138</v>
      </c>
      <c r="C138" s="2" t="s">
        <v>139</v>
      </c>
      <c r="D138" s="2"/>
      <c r="E138" s="3"/>
      <c r="F138" s="3"/>
      <c r="G138" s="3"/>
      <c r="H138" s="3"/>
      <c r="I138" s="16"/>
      <c r="J138" s="16"/>
      <c r="K138" s="13">
        <f>SUM(D138:J138)</f>
        <v>0</v>
      </c>
      <c r="L138" s="14"/>
    </row>
    <row r="139" spans="1:12" x14ac:dyDescent="0.3">
      <c r="A139" s="1" t="s">
        <v>105</v>
      </c>
      <c r="B139" s="1" t="s">
        <v>4</v>
      </c>
      <c r="C139" s="2" t="s">
        <v>88</v>
      </c>
      <c r="D139" s="2"/>
      <c r="E139" s="3"/>
      <c r="F139" s="3"/>
      <c r="G139" s="3"/>
      <c r="H139" s="3"/>
      <c r="I139" s="16"/>
      <c r="J139" s="16"/>
      <c r="K139" s="13">
        <f t="shared" si="9"/>
        <v>0</v>
      </c>
      <c r="L139" s="14"/>
    </row>
    <row r="140" spans="1:12" x14ac:dyDescent="0.3">
      <c r="C140" s="4"/>
      <c r="D140" s="4"/>
      <c r="E140" s="5"/>
      <c r="F140" s="5"/>
      <c r="G140" s="5"/>
      <c r="H140" s="5"/>
      <c r="I140" s="5"/>
      <c r="J140" s="5"/>
      <c r="K140" s="15"/>
      <c r="L140" s="15"/>
    </row>
    <row r="141" spans="1:12" x14ac:dyDescent="0.3">
      <c r="B141" s="1" t="s">
        <v>13</v>
      </c>
      <c r="C141" s="4"/>
      <c r="D141" s="4"/>
      <c r="E141" s="5"/>
      <c r="F141" s="5"/>
      <c r="G141" s="5"/>
      <c r="H141" s="5"/>
      <c r="I141" s="5"/>
      <c r="J141" s="5"/>
      <c r="K141" s="13">
        <f>SUM(K126:K139)</f>
        <v>377.6</v>
      </c>
      <c r="L141" s="14"/>
    </row>
    <row r="142" spans="1:12" x14ac:dyDescent="0.3">
      <c r="B142" s="1" t="s">
        <v>39</v>
      </c>
      <c r="C142" s="4"/>
      <c r="D142" s="4"/>
      <c r="E142" s="5"/>
      <c r="F142" s="5"/>
      <c r="G142" s="5"/>
      <c r="H142" s="5"/>
      <c r="I142" s="5"/>
      <c r="J142" s="5"/>
      <c r="K142" s="13">
        <f>K141/15</f>
        <v>25.173333333333336</v>
      </c>
      <c r="L142" s="14"/>
    </row>
    <row r="143" spans="1:12" x14ac:dyDescent="0.3">
      <c r="C143" s="4"/>
      <c r="D143" s="4"/>
      <c r="E143" s="5"/>
      <c r="F143" s="5"/>
      <c r="G143" s="5"/>
      <c r="H143" s="5"/>
      <c r="I143" s="5"/>
      <c r="J143" s="5"/>
      <c r="K143" s="14"/>
      <c r="L143" s="14"/>
    </row>
    <row r="144" spans="1:12" x14ac:dyDescent="0.3">
      <c r="A144" s="1" t="s">
        <v>117</v>
      </c>
      <c r="B144" s="1" t="s">
        <v>90</v>
      </c>
      <c r="C144" s="2" t="s">
        <v>70</v>
      </c>
      <c r="D144" s="2">
        <v>40.6</v>
      </c>
      <c r="E144" s="3"/>
      <c r="F144" s="3"/>
      <c r="G144" s="3"/>
      <c r="H144" s="3"/>
      <c r="I144" s="16"/>
      <c r="J144" s="16"/>
      <c r="K144" s="13">
        <f t="shared" ref="K144:K152" si="10">SUM(D144:J144)</f>
        <v>40.6</v>
      </c>
      <c r="L144" s="14"/>
    </row>
    <row r="145" spans="1:12" x14ac:dyDescent="0.3">
      <c r="A145" s="1" t="s">
        <v>117</v>
      </c>
      <c r="B145" s="1" t="s">
        <v>91</v>
      </c>
      <c r="C145" s="2" t="s">
        <v>92</v>
      </c>
      <c r="D145" s="2">
        <v>78</v>
      </c>
      <c r="E145" s="3"/>
      <c r="F145" s="3"/>
      <c r="G145" s="3"/>
      <c r="H145" s="3"/>
      <c r="I145" s="16"/>
      <c r="J145" s="16"/>
      <c r="K145" s="13">
        <f t="shared" si="10"/>
        <v>78</v>
      </c>
      <c r="L145" s="14"/>
    </row>
    <row r="146" spans="1:12" x14ac:dyDescent="0.3">
      <c r="A146" s="1" t="s">
        <v>117</v>
      </c>
      <c r="B146" s="1" t="s">
        <v>28</v>
      </c>
      <c r="C146" s="2" t="s">
        <v>52</v>
      </c>
      <c r="D146" s="2"/>
      <c r="E146" s="3"/>
      <c r="F146" s="3"/>
      <c r="G146" s="3"/>
      <c r="H146" s="3"/>
      <c r="I146" s="16"/>
      <c r="J146" s="16"/>
      <c r="K146" s="13">
        <f t="shared" si="10"/>
        <v>0</v>
      </c>
      <c r="L146" s="14"/>
    </row>
    <row r="147" spans="1:12" x14ac:dyDescent="0.3">
      <c r="A147" s="1" t="s">
        <v>117</v>
      </c>
      <c r="B147" s="1" t="s">
        <v>93</v>
      </c>
      <c r="C147" s="2" t="s">
        <v>94</v>
      </c>
      <c r="D147" s="2"/>
      <c r="E147" s="3"/>
      <c r="F147" s="3"/>
      <c r="G147" s="3"/>
      <c r="H147" s="3"/>
      <c r="I147" s="16"/>
      <c r="J147" s="16"/>
      <c r="K147" s="13">
        <f t="shared" si="10"/>
        <v>0</v>
      </c>
      <c r="L147" s="14"/>
    </row>
    <row r="148" spans="1:12" x14ac:dyDescent="0.3">
      <c r="A148" s="1" t="s">
        <v>117</v>
      </c>
      <c r="B148" s="1" t="s">
        <v>95</v>
      </c>
      <c r="C148" s="2" t="s">
        <v>96</v>
      </c>
      <c r="D148" s="2"/>
      <c r="E148" s="3"/>
      <c r="F148" s="3"/>
      <c r="G148" s="3"/>
      <c r="H148" s="3"/>
      <c r="I148" s="16"/>
      <c r="J148" s="16"/>
      <c r="K148" s="13">
        <f t="shared" si="10"/>
        <v>0</v>
      </c>
      <c r="L148" s="14"/>
    </row>
    <row r="149" spans="1:12" x14ac:dyDescent="0.3">
      <c r="A149" s="1" t="s">
        <v>117</v>
      </c>
      <c r="B149" s="1" t="s">
        <v>97</v>
      </c>
      <c r="C149" s="2" t="s">
        <v>98</v>
      </c>
      <c r="D149" s="2">
        <v>11</v>
      </c>
      <c r="E149" s="3"/>
      <c r="F149" s="3"/>
      <c r="G149" s="3"/>
      <c r="H149" s="3"/>
      <c r="I149" s="16"/>
      <c r="J149" s="16"/>
      <c r="K149" s="13">
        <f t="shared" si="10"/>
        <v>11</v>
      </c>
      <c r="L149" s="14"/>
    </row>
    <row r="150" spans="1:12" x14ac:dyDescent="0.3">
      <c r="A150" s="1" t="s">
        <v>117</v>
      </c>
      <c r="B150" s="1" t="s">
        <v>99</v>
      </c>
      <c r="C150" s="2" t="s">
        <v>100</v>
      </c>
      <c r="D150" s="2">
        <v>24</v>
      </c>
      <c r="E150" s="3">
        <v>29</v>
      </c>
      <c r="F150" s="3"/>
      <c r="G150" s="3"/>
      <c r="H150" s="3"/>
      <c r="I150" s="16"/>
      <c r="J150" s="16"/>
      <c r="K150" s="13">
        <f t="shared" si="10"/>
        <v>53</v>
      </c>
      <c r="L150" s="14"/>
    </row>
    <row r="151" spans="1:12" x14ac:dyDescent="0.3">
      <c r="A151" s="1" t="s">
        <v>117</v>
      </c>
      <c r="B151" s="1" t="s">
        <v>101</v>
      </c>
      <c r="C151" s="2" t="s">
        <v>102</v>
      </c>
      <c r="D151" s="2">
        <v>24</v>
      </c>
      <c r="E151" s="3">
        <v>29</v>
      </c>
      <c r="F151" s="3"/>
      <c r="G151" s="3"/>
      <c r="H151" s="3"/>
      <c r="I151" s="16"/>
      <c r="J151" s="16"/>
      <c r="K151" s="13">
        <f t="shared" si="10"/>
        <v>53</v>
      </c>
      <c r="L151" s="14"/>
    </row>
    <row r="152" spans="1:12" x14ac:dyDescent="0.3">
      <c r="A152" s="1" t="s">
        <v>117</v>
      </c>
      <c r="B152" s="1" t="s">
        <v>103</v>
      </c>
      <c r="C152" s="2" t="s">
        <v>104</v>
      </c>
      <c r="D152" s="2"/>
      <c r="E152" s="3"/>
      <c r="F152" s="3"/>
      <c r="G152" s="3"/>
      <c r="H152" s="3"/>
      <c r="I152" s="16"/>
      <c r="J152" s="16"/>
      <c r="K152" s="13">
        <f t="shared" si="10"/>
        <v>0</v>
      </c>
      <c r="L152" s="14"/>
    </row>
    <row r="153" spans="1:12" x14ac:dyDescent="0.3">
      <c r="C153" s="4"/>
      <c r="D153" s="4"/>
      <c r="E153" s="5"/>
      <c r="F153" s="5"/>
      <c r="G153" s="5"/>
      <c r="H153" s="5"/>
      <c r="I153" s="5"/>
      <c r="J153" s="5"/>
      <c r="K153" s="15"/>
      <c r="L153" s="15"/>
    </row>
    <row r="154" spans="1:12" x14ac:dyDescent="0.3">
      <c r="B154" s="1" t="s">
        <v>13</v>
      </c>
      <c r="C154" s="4"/>
      <c r="D154" s="4"/>
      <c r="E154" s="5"/>
      <c r="F154" s="5"/>
      <c r="G154" s="5"/>
      <c r="H154" s="5"/>
      <c r="I154" s="5"/>
      <c r="J154" s="5"/>
      <c r="K154" s="13">
        <f>SUM(K144:K152)</f>
        <v>235.6</v>
      </c>
      <c r="L154" s="14"/>
    </row>
    <row r="155" spans="1:12" x14ac:dyDescent="0.3">
      <c r="B155" s="1" t="s">
        <v>39</v>
      </c>
      <c r="C155" s="4"/>
      <c r="D155" s="4"/>
      <c r="E155" s="5"/>
      <c r="F155" s="5"/>
      <c r="G155" s="5"/>
      <c r="H155" s="5"/>
      <c r="I155" s="5"/>
      <c r="J155" s="5"/>
      <c r="K155" s="13">
        <f>K154/9</f>
        <v>26.177777777777777</v>
      </c>
      <c r="L155" s="14"/>
    </row>
    <row r="156" spans="1:12" x14ac:dyDescent="0.3">
      <c r="C156" s="4"/>
      <c r="D156" s="4"/>
      <c r="E156" s="5"/>
      <c r="F156" s="5"/>
      <c r="G156" s="5"/>
      <c r="H156" s="5"/>
      <c r="I156" s="5"/>
      <c r="J156" s="5"/>
      <c r="K156" s="14"/>
      <c r="L156" s="14"/>
    </row>
    <row r="157" spans="1:12" x14ac:dyDescent="0.3">
      <c r="A157" s="1" t="s">
        <v>124</v>
      </c>
      <c r="B157" s="1" t="s">
        <v>106</v>
      </c>
      <c r="C157" s="2" t="s">
        <v>58</v>
      </c>
      <c r="D157" s="2">
        <v>29</v>
      </c>
      <c r="E157" s="3"/>
      <c r="F157" s="3"/>
      <c r="G157" s="3"/>
      <c r="H157" s="3"/>
      <c r="I157" s="16"/>
      <c r="J157" s="16"/>
      <c r="K157" s="13">
        <f t="shared" ref="K157:K163" si="11">SUM(D157:J157)</f>
        <v>29</v>
      </c>
      <c r="L157" s="14"/>
    </row>
    <row r="158" spans="1:12" x14ac:dyDescent="0.3">
      <c r="A158" s="1" t="s">
        <v>124</v>
      </c>
      <c r="B158" s="1" t="s">
        <v>107</v>
      </c>
      <c r="C158" s="2" t="s">
        <v>108</v>
      </c>
      <c r="D158" s="2"/>
      <c r="E158" s="3"/>
      <c r="F158" s="3"/>
      <c r="G158" s="3"/>
      <c r="H158" s="3"/>
      <c r="I158" s="16"/>
      <c r="J158" s="16"/>
      <c r="K158" s="13">
        <f t="shared" si="11"/>
        <v>0</v>
      </c>
      <c r="L158" s="14"/>
    </row>
    <row r="159" spans="1:12" x14ac:dyDescent="0.3">
      <c r="A159" s="1" t="s">
        <v>124</v>
      </c>
      <c r="B159" s="1" t="s">
        <v>109</v>
      </c>
      <c r="C159" s="2" t="s">
        <v>110</v>
      </c>
      <c r="D159" s="2">
        <v>455</v>
      </c>
      <c r="E159" s="3"/>
      <c r="F159" s="3"/>
      <c r="G159" s="3"/>
      <c r="H159" s="3"/>
      <c r="I159" s="16"/>
      <c r="J159" s="16"/>
      <c r="K159" s="13">
        <f t="shared" si="11"/>
        <v>455</v>
      </c>
      <c r="L159" s="14"/>
    </row>
    <row r="160" spans="1:12" x14ac:dyDescent="0.3">
      <c r="A160" s="1" t="s">
        <v>124</v>
      </c>
      <c r="B160" s="1" t="s">
        <v>111</v>
      </c>
      <c r="C160" s="2" t="s">
        <v>112</v>
      </c>
      <c r="D160" s="2"/>
      <c r="E160" s="3"/>
      <c r="F160" s="3"/>
      <c r="G160" s="3"/>
      <c r="H160" s="3"/>
      <c r="I160" s="16"/>
      <c r="J160" s="16"/>
      <c r="K160" s="13">
        <f t="shared" si="11"/>
        <v>0</v>
      </c>
      <c r="L160" s="14"/>
    </row>
    <row r="161" spans="1:12" x14ac:dyDescent="0.3">
      <c r="A161" s="1" t="s">
        <v>124</v>
      </c>
      <c r="B161" s="1" t="s">
        <v>113</v>
      </c>
      <c r="C161" s="2" t="s">
        <v>96</v>
      </c>
      <c r="D161" s="2">
        <v>102</v>
      </c>
      <c r="E161" s="3"/>
      <c r="F161" s="3"/>
      <c r="G161" s="3"/>
      <c r="H161" s="3"/>
      <c r="I161" s="16"/>
      <c r="J161" s="16"/>
      <c r="K161" s="13">
        <f t="shared" si="11"/>
        <v>102</v>
      </c>
      <c r="L161" s="14"/>
    </row>
    <row r="162" spans="1:12" x14ac:dyDescent="0.3">
      <c r="A162" s="1" t="s">
        <v>124</v>
      </c>
      <c r="B162" s="1" t="s">
        <v>114</v>
      </c>
      <c r="C162" s="2" t="s">
        <v>38</v>
      </c>
      <c r="D162" s="2"/>
      <c r="E162" s="3"/>
      <c r="F162" s="3"/>
      <c r="G162" s="3"/>
      <c r="H162" s="3"/>
      <c r="I162" s="16"/>
      <c r="J162" s="16"/>
      <c r="K162" s="13">
        <f t="shared" si="11"/>
        <v>0</v>
      </c>
      <c r="L162" s="14"/>
    </row>
    <row r="163" spans="1:12" x14ac:dyDescent="0.3">
      <c r="A163" s="1" t="s">
        <v>124</v>
      </c>
      <c r="B163" s="1" t="s">
        <v>115</v>
      </c>
      <c r="C163" s="2" t="s">
        <v>116</v>
      </c>
      <c r="D163" s="2">
        <v>40</v>
      </c>
      <c r="E163" s="3"/>
      <c r="F163" s="3"/>
      <c r="G163" s="3"/>
      <c r="H163" s="3"/>
      <c r="I163" s="16"/>
      <c r="J163" s="16"/>
      <c r="K163" s="13">
        <f t="shared" si="11"/>
        <v>40</v>
      </c>
      <c r="L163" s="14"/>
    </row>
    <row r="164" spans="1:12" x14ac:dyDescent="0.3">
      <c r="C164" s="4"/>
      <c r="D164" s="4"/>
      <c r="E164" s="5"/>
      <c r="F164" s="5"/>
      <c r="G164" s="5"/>
      <c r="H164" s="5"/>
      <c r="I164" s="5"/>
      <c r="J164" s="5"/>
      <c r="K164" s="15"/>
      <c r="L164" s="15"/>
    </row>
    <row r="165" spans="1:12" x14ac:dyDescent="0.3">
      <c r="B165" s="1" t="s">
        <v>13</v>
      </c>
      <c r="C165" s="4"/>
      <c r="D165" s="4"/>
      <c r="E165" s="5"/>
      <c r="F165" s="5"/>
      <c r="G165" s="5"/>
      <c r="H165" s="5"/>
      <c r="I165" s="5"/>
      <c r="J165" s="5"/>
      <c r="K165" s="13">
        <f>SUM(K157:K163)</f>
        <v>626</v>
      </c>
      <c r="L165" s="14"/>
    </row>
    <row r="166" spans="1:12" x14ac:dyDescent="0.3">
      <c r="B166" s="1" t="s">
        <v>39</v>
      </c>
      <c r="C166" s="4"/>
      <c r="D166" s="4"/>
      <c r="E166" s="5"/>
      <c r="F166" s="5"/>
      <c r="G166" s="5"/>
      <c r="H166" s="5"/>
      <c r="I166" s="5"/>
      <c r="J166" s="5"/>
      <c r="K166" s="13">
        <f>K165/7</f>
        <v>89.428571428571431</v>
      </c>
      <c r="L166" s="14"/>
    </row>
    <row r="167" spans="1:12" x14ac:dyDescent="0.3">
      <c r="C167" s="4"/>
      <c r="D167" s="4"/>
      <c r="E167" s="5"/>
      <c r="F167" s="5"/>
      <c r="G167" s="5"/>
      <c r="H167" s="5"/>
      <c r="I167" s="5"/>
      <c r="J167" s="5"/>
      <c r="K167" s="14"/>
      <c r="L167" s="14"/>
    </row>
    <row r="168" spans="1:12" x14ac:dyDescent="0.3">
      <c r="A168" s="1" t="s">
        <v>126</v>
      </c>
      <c r="B168" s="1" t="s">
        <v>16</v>
      </c>
      <c r="C168" s="2" t="s">
        <v>108</v>
      </c>
      <c r="D168" s="2">
        <v>7.9</v>
      </c>
      <c r="E168" s="3"/>
      <c r="F168" s="3"/>
      <c r="G168" s="3"/>
      <c r="H168" s="3"/>
      <c r="I168" s="16"/>
      <c r="J168" s="16"/>
      <c r="K168" s="13">
        <f t="shared" ref="K168:K173" si="12">SUM(D168:J168)</f>
        <v>7.9</v>
      </c>
      <c r="L168" s="14"/>
    </row>
    <row r="169" spans="1:12" x14ac:dyDescent="0.3">
      <c r="A169" s="1" t="s">
        <v>126</v>
      </c>
      <c r="B169" s="1" t="s">
        <v>12</v>
      </c>
      <c r="C169" s="2" t="s">
        <v>52</v>
      </c>
      <c r="D169" s="2"/>
      <c r="E169" s="3"/>
      <c r="F169" s="3"/>
      <c r="G169" s="3"/>
      <c r="H169" s="3"/>
      <c r="I169" s="16"/>
      <c r="J169" s="16"/>
      <c r="K169" s="13">
        <f t="shared" si="12"/>
        <v>0</v>
      </c>
      <c r="L169" s="14"/>
    </row>
    <row r="170" spans="1:12" x14ac:dyDescent="0.3">
      <c r="A170" s="1" t="s">
        <v>126</v>
      </c>
      <c r="B170" s="1" t="s">
        <v>118</v>
      </c>
      <c r="C170" s="2" t="s">
        <v>119</v>
      </c>
      <c r="D170" s="2">
        <v>9</v>
      </c>
      <c r="E170" s="3"/>
      <c r="F170" s="3"/>
      <c r="G170" s="3"/>
      <c r="H170" s="3"/>
      <c r="I170" s="16"/>
      <c r="J170" s="16"/>
      <c r="K170" s="13">
        <f t="shared" si="12"/>
        <v>9</v>
      </c>
      <c r="L170" s="14"/>
    </row>
    <row r="171" spans="1:12" x14ac:dyDescent="0.3">
      <c r="A171" s="1" t="s">
        <v>126</v>
      </c>
      <c r="B171" s="1" t="s">
        <v>118</v>
      </c>
      <c r="C171" s="2" t="s">
        <v>62</v>
      </c>
      <c r="D171" s="2">
        <v>10</v>
      </c>
      <c r="E171" s="3"/>
      <c r="F171" s="3"/>
      <c r="G171" s="3"/>
      <c r="H171" s="3"/>
      <c r="I171" s="16"/>
      <c r="J171" s="16"/>
      <c r="K171" s="13">
        <f t="shared" si="12"/>
        <v>10</v>
      </c>
      <c r="L171" s="14"/>
    </row>
    <row r="172" spans="1:12" x14ac:dyDescent="0.3">
      <c r="A172" s="1" t="s">
        <v>126</v>
      </c>
      <c r="B172" s="1" t="s">
        <v>120</v>
      </c>
      <c r="C172" s="2" t="s">
        <v>121</v>
      </c>
      <c r="D172" s="2"/>
      <c r="E172" s="3"/>
      <c r="F172" s="3"/>
      <c r="G172" s="3"/>
      <c r="H172" s="3"/>
      <c r="I172" s="16"/>
      <c r="J172" s="16"/>
      <c r="K172" s="13">
        <f t="shared" si="12"/>
        <v>0</v>
      </c>
      <c r="L172" s="14"/>
    </row>
    <row r="173" spans="1:12" x14ac:dyDescent="0.3">
      <c r="A173" s="1" t="s">
        <v>126</v>
      </c>
      <c r="B173" s="1" t="s">
        <v>122</v>
      </c>
      <c r="C173" s="2" t="s">
        <v>123</v>
      </c>
      <c r="D173" s="2"/>
      <c r="E173" s="3"/>
      <c r="F173" s="3"/>
      <c r="G173" s="3"/>
      <c r="H173" s="3"/>
      <c r="I173" s="16"/>
      <c r="J173" s="16"/>
      <c r="K173" s="13">
        <f t="shared" si="12"/>
        <v>0</v>
      </c>
      <c r="L173" s="14"/>
    </row>
    <row r="174" spans="1:12" x14ac:dyDescent="0.3">
      <c r="C174" s="4"/>
      <c r="D174" s="4"/>
      <c r="E174" s="5"/>
      <c r="F174" s="5"/>
      <c r="G174" s="5"/>
      <c r="H174" s="5"/>
      <c r="I174" s="5"/>
      <c r="J174" s="5"/>
      <c r="K174" s="15"/>
      <c r="L174" s="15"/>
    </row>
    <row r="175" spans="1:12" x14ac:dyDescent="0.3">
      <c r="B175" s="1" t="s">
        <v>13</v>
      </c>
      <c r="C175" s="4"/>
      <c r="D175" s="4"/>
      <c r="E175" s="5"/>
      <c r="F175" s="5"/>
      <c r="G175" s="5"/>
      <c r="H175" s="5"/>
      <c r="I175" s="5"/>
      <c r="J175" s="5"/>
      <c r="K175" s="13">
        <f>SUM(K168:K173)</f>
        <v>26.9</v>
      </c>
      <c r="L175" s="14"/>
    </row>
    <row r="176" spans="1:12" x14ac:dyDescent="0.3">
      <c r="B176" s="1" t="s">
        <v>39</v>
      </c>
      <c r="C176" s="4"/>
      <c r="D176" s="4"/>
      <c r="E176" s="5"/>
      <c r="F176" s="5"/>
      <c r="G176" s="5"/>
      <c r="H176" s="5"/>
      <c r="I176" s="5"/>
      <c r="J176" s="5"/>
      <c r="K176" s="13">
        <f>K175/6</f>
        <v>4.4833333333333334</v>
      </c>
      <c r="L176" s="14"/>
    </row>
    <row r="177" spans="1:12" x14ac:dyDescent="0.3">
      <c r="C177" s="4"/>
      <c r="D177" s="4"/>
      <c r="E177" s="5"/>
      <c r="F177" s="5"/>
      <c r="G177" s="5"/>
      <c r="H177" s="5"/>
      <c r="I177" s="5"/>
      <c r="J177" s="5"/>
      <c r="K177" s="14"/>
      <c r="L177" s="14"/>
    </row>
    <row r="178" spans="1:12" x14ac:dyDescent="0.3">
      <c r="B178" s="7"/>
      <c r="C178" s="4"/>
      <c r="D178" s="4"/>
      <c r="E178" s="5"/>
      <c r="F178" s="5"/>
      <c r="G178" s="5"/>
      <c r="H178" s="5"/>
      <c r="I178" s="5"/>
      <c r="J178" s="5"/>
      <c r="K178" s="8"/>
      <c r="L178" s="8"/>
    </row>
    <row r="179" spans="1:12" x14ac:dyDescent="0.3">
      <c r="C179" s="4" t="s">
        <v>189</v>
      </c>
      <c r="D179" s="4" t="s">
        <v>190</v>
      </c>
      <c r="E179" s="5" t="s">
        <v>191</v>
      </c>
      <c r="F179" s="5"/>
      <c r="G179" s="5"/>
      <c r="H179" s="5"/>
      <c r="I179" s="5"/>
      <c r="J179" s="5"/>
      <c r="K179" s="15"/>
      <c r="L179" s="15"/>
    </row>
    <row r="180" spans="1:12" x14ac:dyDescent="0.3">
      <c r="A180" s="1"/>
      <c r="B180" s="9" t="s">
        <v>3</v>
      </c>
      <c r="C180" s="2">
        <f>K29</f>
        <v>722.40000000000009</v>
      </c>
      <c r="D180" s="2">
        <f>K49</f>
        <v>22.799999999999997</v>
      </c>
      <c r="E180" s="3" t="s">
        <v>117</v>
      </c>
      <c r="F180" s="5"/>
      <c r="G180" s="5"/>
      <c r="H180" s="5"/>
      <c r="I180" s="5"/>
      <c r="J180" s="5"/>
      <c r="K180" s="15"/>
      <c r="L180" s="15"/>
    </row>
    <row r="181" spans="1:12" x14ac:dyDescent="0.3">
      <c r="A181" s="9"/>
      <c r="B181" s="10" t="s">
        <v>127</v>
      </c>
      <c r="C181" s="11">
        <f>K48</f>
        <v>296.39999999999998</v>
      </c>
      <c r="D181" s="11">
        <f>K49</f>
        <v>22.799999999999997</v>
      </c>
      <c r="E181" s="3" t="s">
        <v>117</v>
      </c>
      <c r="F181" s="5"/>
      <c r="G181" s="5"/>
      <c r="H181" s="5"/>
      <c r="I181" s="5"/>
      <c r="J181" s="5"/>
      <c r="K181" s="15"/>
      <c r="L181" s="15"/>
    </row>
    <row r="182" spans="1:12" x14ac:dyDescent="0.3">
      <c r="A182" s="9"/>
      <c r="B182" s="10" t="s">
        <v>128</v>
      </c>
      <c r="C182" s="11">
        <f>K70</f>
        <v>515.45000000000005</v>
      </c>
      <c r="D182" s="11">
        <f>K71</f>
        <v>28.636111111111113</v>
      </c>
      <c r="E182" s="3" t="s">
        <v>105</v>
      </c>
      <c r="F182" s="5"/>
      <c r="G182" s="5"/>
      <c r="H182" s="5"/>
      <c r="I182" s="5"/>
      <c r="J182" s="5"/>
      <c r="K182" s="15"/>
      <c r="L182" s="15"/>
    </row>
    <row r="183" spans="1:12" x14ac:dyDescent="0.3">
      <c r="A183" s="9"/>
      <c r="B183" s="10" t="s">
        <v>129</v>
      </c>
      <c r="C183" s="11">
        <f>K88</f>
        <v>308.95</v>
      </c>
      <c r="D183" s="11">
        <f>K89</f>
        <v>22.067857142857143</v>
      </c>
      <c r="E183" s="3" t="s">
        <v>126</v>
      </c>
      <c r="F183" s="5"/>
      <c r="G183" s="5"/>
      <c r="H183" s="5"/>
      <c r="I183" s="5"/>
      <c r="J183" s="5"/>
      <c r="K183" s="15"/>
      <c r="L183" s="15"/>
    </row>
    <row r="184" spans="1:12" x14ac:dyDescent="0.3">
      <c r="A184" s="9"/>
      <c r="B184" s="10" t="s">
        <v>130</v>
      </c>
      <c r="C184" s="11">
        <f>K105</f>
        <v>316</v>
      </c>
      <c r="D184" s="11">
        <f>K106</f>
        <v>24.307692307692307</v>
      </c>
      <c r="E184" s="3" t="s">
        <v>75</v>
      </c>
      <c r="F184" s="5"/>
      <c r="G184" s="5"/>
      <c r="H184" s="5"/>
      <c r="I184" s="5"/>
      <c r="J184" s="5"/>
      <c r="K184" s="15"/>
      <c r="L184" s="15"/>
    </row>
    <row r="185" spans="1:12" x14ac:dyDescent="0.3">
      <c r="A185" s="9"/>
      <c r="B185" s="10" t="s">
        <v>131</v>
      </c>
      <c r="C185" s="11">
        <f>K122</f>
        <v>690.9</v>
      </c>
      <c r="D185" s="11">
        <f>K123</f>
        <v>53.146153846153844</v>
      </c>
      <c r="E185" s="3" t="s">
        <v>40</v>
      </c>
      <c r="F185" s="5"/>
      <c r="G185" s="5"/>
      <c r="H185" s="5"/>
      <c r="I185" s="5"/>
      <c r="J185" s="5"/>
      <c r="K185" s="15"/>
      <c r="L185" s="15"/>
    </row>
    <row r="186" spans="1:12" x14ac:dyDescent="0.3">
      <c r="A186" s="9"/>
      <c r="B186" s="10" t="s">
        <v>132</v>
      </c>
      <c r="C186" s="11">
        <f>K141</f>
        <v>377.6</v>
      </c>
      <c r="D186" s="11">
        <f>K142</f>
        <v>25.173333333333336</v>
      </c>
      <c r="E186" s="3" t="s">
        <v>89</v>
      </c>
      <c r="F186" s="5"/>
      <c r="G186" s="5"/>
      <c r="H186" s="5"/>
      <c r="I186" s="5"/>
      <c r="J186" s="5"/>
      <c r="K186" s="15"/>
      <c r="L186" s="15"/>
    </row>
    <row r="187" spans="1:12" x14ac:dyDescent="0.3">
      <c r="A187" s="9"/>
      <c r="B187" s="10" t="s">
        <v>133</v>
      </c>
      <c r="C187" s="11">
        <f>K154</f>
        <v>235.6</v>
      </c>
      <c r="D187" s="11">
        <f>K155</f>
        <v>26.177777777777777</v>
      </c>
      <c r="E187" s="3" t="s">
        <v>59</v>
      </c>
      <c r="F187" s="5"/>
      <c r="G187" s="5"/>
      <c r="H187" s="5"/>
      <c r="I187" s="5"/>
      <c r="J187" s="5"/>
      <c r="K187" s="15"/>
      <c r="L187" s="15"/>
    </row>
    <row r="188" spans="1:12" x14ac:dyDescent="0.3">
      <c r="A188" s="9"/>
      <c r="B188" s="10" t="s">
        <v>134</v>
      </c>
      <c r="C188" s="11">
        <f>K165</f>
        <v>626</v>
      </c>
      <c r="D188" s="11">
        <f>K166</f>
        <v>89.428571428571431</v>
      </c>
      <c r="E188" s="3" t="s">
        <v>142</v>
      </c>
      <c r="F188" s="5"/>
      <c r="G188" s="5"/>
      <c r="H188" s="5"/>
      <c r="I188" s="5"/>
      <c r="J188" s="5"/>
      <c r="K188" s="15"/>
      <c r="L188" s="15"/>
    </row>
    <row r="189" spans="1:12" x14ac:dyDescent="0.3">
      <c r="A189" s="9"/>
      <c r="B189" s="10" t="s">
        <v>135</v>
      </c>
      <c r="C189" s="11">
        <f>K175</f>
        <v>26.9</v>
      </c>
      <c r="D189" s="11">
        <f>K176</f>
        <v>4.4833333333333334</v>
      </c>
      <c r="E189" s="3" t="s">
        <v>220</v>
      </c>
      <c r="F189" s="5"/>
      <c r="G189" s="5"/>
      <c r="H189" s="5"/>
      <c r="I189" s="5"/>
      <c r="J189" s="5"/>
      <c r="K189" s="15"/>
      <c r="L189" s="15"/>
    </row>
    <row r="190" spans="1:12" x14ac:dyDescent="0.3">
      <c r="C190" s="4"/>
      <c r="D190" s="4"/>
      <c r="E190" s="5"/>
      <c r="F190" s="5"/>
      <c r="G190" s="5"/>
      <c r="H190" s="5"/>
      <c r="I190" s="5"/>
      <c r="J190" s="5"/>
      <c r="K190" s="15"/>
      <c r="L190" s="15"/>
    </row>
    <row r="191" spans="1:12" x14ac:dyDescent="0.3">
      <c r="C191" s="4"/>
      <c r="D191" s="4"/>
      <c r="E191" s="5"/>
      <c r="F191" s="5"/>
      <c r="G191" s="5"/>
      <c r="H191" s="5"/>
      <c r="I191" s="5"/>
      <c r="J191" s="5"/>
      <c r="K191" s="15"/>
      <c r="L191" s="15"/>
    </row>
    <row r="192" spans="1:12" x14ac:dyDescent="0.3">
      <c r="B192" s="12" t="s">
        <v>188</v>
      </c>
      <c r="C192" s="2">
        <f>SUM(C181:C189)</f>
        <v>3393.7999999999997</v>
      </c>
      <c r="D192" s="4"/>
      <c r="E192" s="5"/>
      <c r="F192" s="50" t="s">
        <v>39</v>
      </c>
      <c r="G192" s="50"/>
      <c r="H192" s="50"/>
      <c r="I192" s="50">
        <f>C192/102</f>
        <v>33.272549019607844</v>
      </c>
      <c r="J192" s="50"/>
      <c r="K192" s="15"/>
      <c r="L192" s="15"/>
    </row>
    <row r="193" spans="1:12" x14ac:dyDescent="0.3">
      <c r="B193" s="12" t="s">
        <v>3</v>
      </c>
      <c r="C193" s="2">
        <f>C180</f>
        <v>722.40000000000009</v>
      </c>
      <c r="D193" s="4"/>
      <c r="E193" s="5"/>
      <c r="F193" s="5"/>
      <c r="G193" s="5"/>
      <c r="H193" s="5"/>
      <c r="I193" s="5"/>
      <c r="J193" s="5"/>
      <c r="K193" s="15"/>
      <c r="L193" s="15"/>
    </row>
    <row r="194" spans="1:12" x14ac:dyDescent="0.3">
      <c r="B194" s="12" t="s">
        <v>136</v>
      </c>
      <c r="C194" s="2">
        <f>SUM(C192:C193)</f>
        <v>4116.2</v>
      </c>
      <c r="D194" s="4"/>
      <c r="E194" s="5"/>
      <c r="F194" s="5"/>
      <c r="G194" s="5"/>
      <c r="H194" s="5"/>
      <c r="I194" s="5"/>
      <c r="J194" s="5"/>
      <c r="K194" s="15"/>
      <c r="L194" s="15"/>
    </row>
    <row r="195" spans="1:12" x14ac:dyDescent="0.3">
      <c r="C195" s="4"/>
      <c r="D195" s="4"/>
      <c r="E195" s="5"/>
      <c r="F195" s="5"/>
      <c r="G195" s="5"/>
      <c r="H195" s="5"/>
      <c r="I195" s="5"/>
      <c r="J195" s="5"/>
      <c r="K195" s="15"/>
      <c r="L195" s="15"/>
    </row>
    <row r="197" spans="1:12" x14ac:dyDescent="0.3">
      <c r="A197" s="7"/>
      <c r="B197" s="7"/>
      <c r="C197" s="7"/>
      <c r="D197" s="7"/>
      <c r="E197" s="7"/>
    </row>
    <row r="198" spans="1:12" x14ac:dyDescent="0.3">
      <c r="A198" s="7"/>
      <c r="B198" s="21"/>
      <c r="C198" s="22"/>
      <c r="D198" s="7"/>
      <c r="E198" s="7"/>
    </row>
    <row r="199" spans="1:12" x14ac:dyDescent="0.3">
      <c r="A199" s="7"/>
      <c r="B199" s="21"/>
      <c r="C199" s="22"/>
      <c r="D199" s="7"/>
      <c r="E199" s="7"/>
    </row>
    <row r="200" spans="1:12" x14ac:dyDescent="0.3">
      <c r="A200" s="7"/>
      <c r="B200" s="21"/>
      <c r="C200" s="22"/>
      <c r="D200" s="7"/>
      <c r="E200" s="7"/>
    </row>
    <row r="201" spans="1:12" x14ac:dyDescent="0.3">
      <c r="A201" s="7"/>
      <c r="B201" s="21"/>
      <c r="C201" s="22"/>
      <c r="D201" s="7"/>
      <c r="E201" s="7"/>
    </row>
    <row r="202" spans="1:12" x14ac:dyDescent="0.3">
      <c r="A202" s="7"/>
      <c r="B202" s="21"/>
      <c r="C202" s="22"/>
      <c r="D202" s="7"/>
      <c r="E202" s="7"/>
    </row>
    <row r="203" spans="1:12" x14ac:dyDescent="0.3">
      <c r="A203" s="7"/>
      <c r="B203" s="21"/>
      <c r="C203" s="22"/>
      <c r="D203" s="7"/>
      <c r="E203" s="7"/>
    </row>
    <row r="204" spans="1:12" x14ac:dyDescent="0.3">
      <c r="A204" s="7"/>
      <c r="B204" s="21"/>
      <c r="C204" s="22"/>
      <c r="D204" s="7"/>
      <c r="E204" s="7"/>
    </row>
    <row r="205" spans="1:12" x14ac:dyDescent="0.3">
      <c r="A205" s="7"/>
      <c r="B205" s="21"/>
      <c r="C205" s="22"/>
      <c r="D205" s="7"/>
      <c r="E205" s="7"/>
    </row>
    <row r="206" spans="1:12" x14ac:dyDescent="0.3">
      <c r="A206" s="7"/>
      <c r="B206" s="21"/>
      <c r="C206" s="22"/>
      <c r="D206" s="7"/>
      <c r="E206" s="7"/>
    </row>
    <row r="207" spans="1:12" x14ac:dyDescent="0.3">
      <c r="A207" s="7"/>
      <c r="B207" s="7"/>
      <c r="C207" s="7"/>
      <c r="D207" s="7"/>
      <c r="E207" s="7"/>
    </row>
    <row r="208" spans="1:12" x14ac:dyDescent="0.3">
      <c r="A208" s="7"/>
      <c r="B208" s="7"/>
      <c r="C208" s="7"/>
      <c r="D208" s="7"/>
      <c r="E208" s="7"/>
    </row>
  </sheetData>
  <mergeCells count="3">
    <mergeCell ref="F192:H192"/>
    <mergeCell ref="A1:J1"/>
    <mergeCell ref="I192:J19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tabSelected="1" topLeftCell="A139" workbookViewId="0">
      <selection activeCell="K1" sqref="K1:K30"/>
    </sheetView>
  </sheetViews>
  <sheetFormatPr defaultRowHeight="14.4" x14ac:dyDescent="0.3"/>
  <cols>
    <col min="3" max="3" width="11.6640625" customWidth="1"/>
    <col min="4" max="7" width="8.88671875" style="5"/>
    <col min="8" max="8" width="5.109375" style="5" customWidth="1"/>
    <col min="9" max="10" width="4.21875" style="5" customWidth="1"/>
    <col min="11" max="11" width="8.88671875" style="5"/>
  </cols>
  <sheetData>
    <row r="1" spans="1:11" x14ac:dyDescent="0.3">
      <c r="A1" s="51" t="s">
        <v>211</v>
      </c>
      <c r="B1" s="51"/>
      <c r="C1" s="51"/>
      <c r="D1" s="51"/>
      <c r="E1" s="51"/>
      <c r="F1" s="51"/>
      <c r="G1" s="51"/>
      <c r="H1" s="51"/>
      <c r="I1" s="51"/>
      <c r="J1" s="51"/>
      <c r="K1" s="15"/>
    </row>
    <row r="2" spans="1:11" x14ac:dyDescent="0.3">
      <c r="A2" s="1" t="s">
        <v>0</v>
      </c>
      <c r="B2" s="1" t="s">
        <v>1</v>
      </c>
      <c r="C2" s="2" t="s">
        <v>2</v>
      </c>
      <c r="D2" s="3"/>
      <c r="E2" s="3"/>
      <c r="F2" s="3"/>
      <c r="G2" s="3"/>
      <c r="H2" s="3"/>
      <c r="I2" s="16"/>
      <c r="J2" s="16"/>
      <c r="K2" s="13"/>
    </row>
    <row r="3" spans="1:11" x14ac:dyDescent="0.3">
      <c r="A3" s="1" t="s">
        <v>217</v>
      </c>
      <c r="B3" s="1"/>
      <c r="C3" s="2"/>
      <c r="D3" s="3">
        <v>52</v>
      </c>
      <c r="E3" s="3"/>
      <c r="F3" s="3"/>
      <c r="G3" s="3"/>
      <c r="H3" s="3"/>
      <c r="I3" s="16"/>
      <c r="J3" s="16"/>
      <c r="K3" s="13">
        <f t="shared" ref="K3:K28" si="0">SUM(B3:J3)</f>
        <v>52</v>
      </c>
    </row>
    <row r="4" spans="1:11" x14ac:dyDescent="0.3">
      <c r="A4" s="1" t="s">
        <v>3</v>
      </c>
      <c r="B4" s="1" t="s">
        <v>180</v>
      </c>
      <c r="C4" s="2" t="s">
        <v>181</v>
      </c>
      <c r="D4" s="3">
        <v>98</v>
      </c>
      <c r="E4" s="3"/>
      <c r="F4" s="3"/>
      <c r="G4" s="3"/>
      <c r="H4" s="3"/>
      <c r="I4" s="16"/>
      <c r="J4" s="16"/>
      <c r="K4" s="13">
        <f t="shared" si="0"/>
        <v>98</v>
      </c>
    </row>
    <row r="5" spans="1:11" x14ac:dyDescent="0.3">
      <c r="A5" s="1" t="s">
        <v>3</v>
      </c>
      <c r="B5" s="1" t="s">
        <v>206</v>
      </c>
      <c r="C5" s="2" t="s">
        <v>201</v>
      </c>
      <c r="D5" s="3"/>
      <c r="E5" s="3"/>
      <c r="F5" s="3"/>
      <c r="G5" s="3"/>
      <c r="H5" s="3"/>
      <c r="I5" s="16"/>
      <c r="J5" s="16"/>
      <c r="K5" s="13">
        <f t="shared" si="0"/>
        <v>0</v>
      </c>
    </row>
    <row r="6" spans="1:11" x14ac:dyDescent="0.3">
      <c r="A6" s="1" t="s">
        <v>3</v>
      </c>
      <c r="B6" s="1" t="s">
        <v>207</v>
      </c>
      <c r="C6" s="2" t="s">
        <v>15</v>
      </c>
      <c r="D6" s="3"/>
      <c r="E6" s="3"/>
      <c r="F6" s="3"/>
      <c r="G6" s="3"/>
      <c r="H6" s="3"/>
      <c r="I6" s="16"/>
      <c r="J6" s="16"/>
      <c r="K6" s="13">
        <f t="shared" si="0"/>
        <v>0</v>
      </c>
    </row>
    <row r="7" spans="1:11" x14ac:dyDescent="0.3">
      <c r="A7" s="1" t="s">
        <v>3</v>
      </c>
      <c r="B7" s="1" t="s">
        <v>168</v>
      </c>
      <c r="C7" s="2" t="s">
        <v>92</v>
      </c>
      <c r="D7" s="3"/>
      <c r="E7" s="3"/>
      <c r="F7" s="3"/>
      <c r="G7" s="3"/>
      <c r="H7" s="3"/>
      <c r="I7" s="16"/>
      <c r="J7" s="16"/>
      <c r="K7" s="13">
        <f t="shared" si="0"/>
        <v>0</v>
      </c>
    </row>
    <row r="8" spans="1:11" x14ac:dyDescent="0.3">
      <c r="A8" s="1" t="s">
        <v>3</v>
      </c>
      <c r="B8" s="1" t="s">
        <v>169</v>
      </c>
      <c r="C8" s="2" t="s">
        <v>58</v>
      </c>
      <c r="D8" s="3"/>
      <c r="E8" s="3"/>
      <c r="F8" s="3"/>
      <c r="G8" s="3"/>
      <c r="H8" s="3"/>
      <c r="I8" s="16"/>
      <c r="J8" s="16"/>
      <c r="K8" s="13">
        <f t="shared" si="0"/>
        <v>0</v>
      </c>
    </row>
    <row r="9" spans="1:11" x14ac:dyDescent="0.3">
      <c r="A9" s="1" t="s">
        <v>3</v>
      </c>
      <c r="B9" s="1" t="s">
        <v>208</v>
      </c>
      <c r="C9" s="2" t="s">
        <v>202</v>
      </c>
      <c r="D9" s="3"/>
      <c r="E9" s="3"/>
      <c r="F9" s="3"/>
      <c r="G9" s="3"/>
      <c r="H9" s="3"/>
      <c r="I9" s="16"/>
      <c r="J9" s="16"/>
      <c r="K9" s="13">
        <f t="shared" si="0"/>
        <v>0</v>
      </c>
    </row>
    <row r="10" spans="1:11" x14ac:dyDescent="0.3">
      <c r="A10" s="1" t="s">
        <v>3</v>
      </c>
      <c r="B10" s="1" t="s">
        <v>182</v>
      </c>
      <c r="C10" s="2" t="s">
        <v>25</v>
      </c>
      <c r="D10" s="3"/>
      <c r="E10" s="3"/>
      <c r="F10" s="3"/>
      <c r="G10" s="3"/>
      <c r="H10" s="3"/>
      <c r="I10" s="16"/>
      <c r="J10" s="16"/>
      <c r="K10" s="13">
        <f t="shared" si="0"/>
        <v>0</v>
      </c>
    </row>
    <row r="11" spans="1:11" x14ac:dyDescent="0.3">
      <c r="A11" s="1" t="s">
        <v>3</v>
      </c>
      <c r="B11" s="1" t="s">
        <v>170</v>
      </c>
      <c r="C11" s="2" t="s">
        <v>171</v>
      </c>
      <c r="D11" s="3"/>
      <c r="E11" s="3"/>
      <c r="F11" s="3"/>
      <c r="G11" s="3"/>
      <c r="H11" s="3"/>
      <c r="I11" s="16"/>
      <c r="J11" s="16"/>
      <c r="K11" s="13">
        <f t="shared" si="0"/>
        <v>0</v>
      </c>
    </row>
    <row r="12" spans="1:11" x14ac:dyDescent="0.3">
      <c r="A12" s="1" t="s">
        <v>3</v>
      </c>
      <c r="B12" s="1" t="s">
        <v>26</v>
      </c>
      <c r="C12" s="2" t="s">
        <v>31</v>
      </c>
      <c r="D12" s="3">
        <v>39</v>
      </c>
      <c r="E12" s="3">
        <v>107</v>
      </c>
      <c r="F12" s="3"/>
      <c r="G12" s="3"/>
      <c r="H12" s="3"/>
      <c r="I12" s="16"/>
      <c r="J12" s="16"/>
      <c r="K12" s="13">
        <f t="shared" si="0"/>
        <v>146</v>
      </c>
    </row>
    <row r="13" spans="1:11" x14ac:dyDescent="0.3">
      <c r="A13" s="1" t="s">
        <v>3</v>
      </c>
      <c r="B13" s="1" t="s">
        <v>151</v>
      </c>
      <c r="C13" s="2" t="s">
        <v>57</v>
      </c>
      <c r="D13" s="3"/>
      <c r="E13" s="3"/>
      <c r="F13" s="3"/>
      <c r="G13" s="3"/>
      <c r="H13" s="3"/>
      <c r="I13" s="16"/>
      <c r="J13" s="16"/>
      <c r="K13" s="13">
        <f t="shared" si="0"/>
        <v>0</v>
      </c>
    </row>
    <row r="14" spans="1:11" x14ac:dyDescent="0.3">
      <c r="A14" s="1" t="s">
        <v>3</v>
      </c>
      <c r="B14" s="1" t="s">
        <v>151</v>
      </c>
      <c r="C14" s="2" t="s">
        <v>52</v>
      </c>
      <c r="D14" s="3"/>
      <c r="E14" s="3"/>
      <c r="F14" s="3"/>
      <c r="G14" s="3"/>
      <c r="H14" s="3"/>
      <c r="I14" s="16"/>
      <c r="J14" s="16"/>
      <c r="K14" s="13">
        <f t="shared" si="0"/>
        <v>0</v>
      </c>
    </row>
    <row r="15" spans="1:11" x14ac:dyDescent="0.3">
      <c r="A15" s="1" t="s">
        <v>3</v>
      </c>
      <c r="B15" s="1" t="s">
        <v>151</v>
      </c>
      <c r="C15" s="2" t="s">
        <v>85</v>
      </c>
      <c r="D15" s="3"/>
      <c r="E15" s="3"/>
      <c r="F15" s="3"/>
      <c r="G15" s="3"/>
      <c r="H15" s="3"/>
      <c r="I15" s="16"/>
      <c r="J15" s="16"/>
      <c r="K15" s="13">
        <f t="shared" si="0"/>
        <v>0</v>
      </c>
    </row>
    <row r="16" spans="1:11" x14ac:dyDescent="0.3">
      <c r="A16" s="1" t="s">
        <v>3</v>
      </c>
      <c r="B16" s="1" t="s">
        <v>172</v>
      </c>
      <c r="C16" s="2" t="s">
        <v>125</v>
      </c>
      <c r="D16" s="3">
        <v>49</v>
      </c>
      <c r="E16" s="3"/>
      <c r="F16" s="3"/>
      <c r="G16" s="3"/>
      <c r="H16" s="3"/>
      <c r="I16" s="16"/>
      <c r="J16" s="16"/>
      <c r="K16" s="13">
        <f t="shared" si="0"/>
        <v>49</v>
      </c>
    </row>
    <row r="17" spans="1:11" x14ac:dyDescent="0.3">
      <c r="A17" s="1" t="s">
        <v>3</v>
      </c>
      <c r="B17" s="1" t="s">
        <v>172</v>
      </c>
      <c r="C17" s="2" t="s">
        <v>173</v>
      </c>
      <c r="D17" s="3">
        <v>49</v>
      </c>
      <c r="E17" s="3"/>
      <c r="F17" s="3"/>
      <c r="G17" s="3"/>
      <c r="H17" s="3"/>
      <c r="I17" s="16"/>
      <c r="J17" s="16"/>
      <c r="K17" s="13">
        <f t="shared" si="0"/>
        <v>49</v>
      </c>
    </row>
    <row r="18" spans="1:11" x14ac:dyDescent="0.3">
      <c r="A18" s="1" t="s">
        <v>3</v>
      </c>
      <c r="B18" s="1" t="s">
        <v>68</v>
      </c>
      <c r="C18" s="2" t="s">
        <v>203</v>
      </c>
      <c r="D18" s="3"/>
      <c r="E18" s="3"/>
      <c r="F18" s="3"/>
      <c r="G18" s="3"/>
      <c r="H18" s="3"/>
      <c r="I18" s="16"/>
      <c r="J18" s="16"/>
      <c r="K18" s="13">
        <f t="shared" si="0"/>
        <v>0</v>
      </c>
    </row>
    <row r="19" spans="1:11" x14ac:dyDescent="0.3">
      <c r="A19" s="1" t="s">
        <v>3</v>
      </c>
      <c r="B19" s="1" t="s">
        <v>209</v>
      </c>
      <c r="C19" s="2" t="s">
        <v>204</v>
      </c>
      <c r="D19" s="3">
        <v>40</v>
      </c>
      <c r="E19" s="3"/>
      <c r="F19" s="3"/>
      <c r="G19" s="3"/>
      <c r="H19" s="3"/>
      <c r="I19" s="16"/>
      <c r="J19" s="16"/>
      <c r="K19" s="13">
        <f t="shared" si="0"/>
        <v>40</v>
      </c>
    </row>
    <row r="20" spans="1:11" x14ac:dyDescent="0.3">
      <c r="A20" s="1" t="s">
        <v>3</v>
      </c>
      <c r="B20" s="1" t="s">
        <v>174</v>
      </c>
      <c r="C20" s="2" t="s">
        <v>19</v>
      </c>
      <c r="D20" s="3"/>
      <c r="E20" s="3"/>
      <c r="F20" s="3"/>
      <c r="G20" s="3"/>
      <c r="H20" s="3"/>
      <c r="I20" s="16"/>
      <c r="J20" s="16"/>
      <c r="K20" s="13">
        <f t="shared" si="0"/>
        <v>0</v>
      </c>
    </row>
    <row r="21" spans="1:11" x14ac:dyDescent="0.3">
      <c r="A21" s="1" t="s">
        <v>3</v>
      </c>
      <c r="B21" s="1" t="s">
        <v>109</v>
      </c>
      <c r="C21" s="2" t="s">
        <v>183</v>
      </c>
      <c r="D21" s="3"/>
      <c r="E21" s="3"/>
      <c r="F21" s="3"/>
      <c r="G21" s="3"/>
      <c r="H21" s="3"/>
      <c r="I21" s="16"/>
      <c r="J21" s="16"/>
      <c r="K21" s="13">
        <f t="shared" si="0"/>
        <v>0</v>
      </c>
    </row>
    <row r="22" spans="1:11" x14ac:dyDescent="0.3">
      <c r="A22" s="1" t="s">
        <v>3</v>
      </c>
      <c r="B22" s="1" t="s">
        <v>34</v>
      </c>
      <c r="C22" s="2" t="s">
        <v>52</v>
      </c>
      <c r="D22" s="3"/>
      <c r="E22" s="3"/>
      <c r="F22" s="3"/>
      <c r="G22" s="3"/>
      <c r="H22" s="3"/>
      <c r="I22" s="16"/>
      <c r="J22" s="16"/>
      <c r="K22" s="13">
        <f t="shared" si="0"/>
        <v>0</v>
      </c>
    </row>
    <row r="23" spans="1:11" x14ac:dyDescent="0.3">
      <c r="A23" s="1" t="s">
        <v>3</v>
      </c>
      <c r="B23" s="1" t="s">
        <v>210</v>
      </c>
      <c r="C23" s="2" t="s">
        <v>205</v>
      </c>
      <c r="D23" s="3"/>
      <c r="E23" s="3"/>
      <c r="F23" s="3"/>
      <c r="G23" s="3"/>
      <c r="H23" s="3"/>
      <c r="I23" s="16"/>
      <c r="J23" s="16"/>
      <c r="K23" s="13">
        <f t="shared" si="0"/>
        <v>0</v>
      </c>
    </row>
    <row r="24" spans="1:11" x14ac:dyDescent="0.3">
      <c r="A24" s="1" t="s">
        <v>3</v>
      </c>
      <c r="B24" s="1" t="s">
        <v>177</v>
      </c>
      <c r="C24" s="2" t="s">
        <v>178</v>
      </c>
      <c r="D24" s="3"/>
      <c r="E24" s="3"/>
      <c r="F24" s="3"/>
      <c r="G24" s="3"/>
      <c r="H24" s="3"/>
      <c r="I24" s="16"/>
      <c r="J24" s="16"/>
      <c r="K24" s="13">
        <f t="shared" si="0"/>
        <v>0</v>
      </c>
    </row>
    <row r="25" spans="1:11" x14ac:dyDescent="0.3">
      <c r="A25" s="1" t="s">
        <v>3</v>
      </c>
      <c r="B25" s="1" t="s">
        <v>35</v>
      </c>
      <c r="C25" s="2" t="s">
        <v>176</v>
      </c>
      <c r="D25" s="3">
        <v>49.6</v>
      </c>
      <c r="E25" s="3"/>
      <c r="F25" s="3"/>
      <c r="G25" s="3"/>
      <c r="H25" s="3"/>
      <c r="I25" s="16"/>
      <c r="J25" s="16"/>
      <c r="K25" s="13">
        <f t="shared" si="0"/>
        <v>49.6</v>
      </c>
    </row>
    <row r="26" spans="1:11" x14ac:dyDescent="0.3">
      <c r="A26" s="1" t="s">
        <v>3</v>
      </c>
      <c r="B26" s="1" t="s">
        <v>175</v>
      </c>
      <c r="C26" s="2" t="s">
        <v>67</v>
      </c>
      <c r="D26" s="3">
        <v>49.6</v>
      </c>
      <c r="E26" s="3"/>
      <c r="F26" s="3"/>
      <c r="G26" s="3"/>
      <c r="H26" s="3"/>
      <c r="I26" s="16"/>
      <c r="J26" s="16"/>
      <c r="K26" s="13">
        <f t="shared" si="0"/>
        <v>49.6</v>
      </c>
    </row>
    <row r="27" spans="1:11" x14ac:dyDescent="0.3">
      <c r="A27" s="1" t="s">
        <v>3</v>
      </c>
      <c r="B27" s="1" t="s">
        <v>184</v>
      </c>
      <c r="C27" s="2" t="s">
        <v>185</v>
      </c>
      <c r="D27" s="3"/>
      <c r="E27" s="3"/>
      <c r="F27" s="3"/>
      <c r="G27" s="3"/>
      <c r="H27" s="3"/>
      <c r="I27" s="16"/>
      <c r="J27" s="16"/>
      <c r="K27" s="13">
        <f t="shared" si="0"/>
        <v>0</v>
      </c>
    </row>
    <row r="28" spans="1:11" x14ac:dyDescent="0.3">
      <c r="A28" s="1" t="s">
        <v>3</v>
      </c>
      <c r="B28" s="25" t="s">
        <v>179</v>
      </c>
      <c r="C28" s="26" t="s">
        <v>57</v>
      </c>
      <c r="D28" s="27">
        <v>31</v>
      </c>
      <c r="E28" s="27"/>
      <c r="F28" s="27"/>
      <c r="G28" s="27"/>
      <c r="H28" s="27"/>
      <c r="I28" s="28"/>
      <c r="J28" s="28"/>
      <c r="K28" s="29">
        <f t="shared" si="0"/>
        <v>31</v>
      </c>
    </row>
    <row r="29" spans="1:11" x14ac:dyDescent="0.3">
      <c r="A29" s="24"/>
      <c r="B29" s="31"/>
      <c r="C29" s="32"/>
      <c r="D29" s="33"/>
      <c r="E29" s="33"/>
      <c r="F29" s="33"/>
      <c r="G29" s="33"/>
      <c r="H29" s="33"/>
      <c r="I29" s="33"/>
      <c r="J29" s="33"/>
      <c r="K29" s="34"/>
    </row>
    <row r="30" spans="1:11" x14ac:dyDescent="0.3">
      <c r="B30" s="30" t="s">
        <v>13</v>
      </c>
      <c r="C30" s="4"/>
      <c r="K30" s="20">
        <f>SUM(K2:K28)</f>
        <v>564.20000000000005</v>
      </c>
    </row>
    <row r="31" spans="1:11" x14ac:dyDescent="0.3">
      <c r="B31" s="1" t="s">
        <v>39</v>
      </c>
      <c r="C31" s="4"/>
      <c r="K31" s="13">
        <f>K30/25</f>
        <v>22.568000000000001</v>
      </c>
    </row>
    <row r="32" spans="1:11" x14ac:dyDescent="0.3">
      <c r="B32" s="1"/>
      <c r="C32" s="4"/>
      <c r="K32" s="13"/>
    </row>
    <row r="33" spans="1:11" x14ac:dyDescent="0.3">
      <c r="A33" s="1" t="s">
        <v>142</v>
      </c>
      <c r="B33" s="1" t="s">
        <v>140</v>
      </c>
      <c r="C33" s="2" t="s">
        <v>154</v>
      </c>
      <c r="D33" s="3">
        <v>41.5</v>
      </c>
      <c r="E33" s="3"/>
      <c r="F33" s="3"/>
      <c r="G33" s="3"/>
      <c r="H33" s="3"/>
      <c r="I33" s="16"/>
      <c r="J33" s="16"/>
      <c r="K33" s="13">
        <f>SUM(D33:J33)</f>
        <v>41.5</v>
      </c>
    </row>
    <row r="34" spans="1:11" x14ac:dyDescent="0.3">
      <c r="A34" s="1" t="s">
        <v>142</v>
      </c>
      <c r="B34" s="1" t="s">
        <v>163</v>
      </c>
      <c r="C34" s="2" t="s">
        <v>164</v>
      </c>
      <c r="D34" s="3"/>
      <c r="E34" s="3"/>
      <c r="F34" s="3"/>
      <c r="G34" s="3"/>
      <c r="H34" s="3"/>
      <c r="I34" s="16"/>
      <c r="J34" s="16"/>
      <c r="K34" s="13">
        <f t="shared" ref="K34:K45" si="1">SUM(D34:J34)</f>
        <v>0</v>
      </c>
    </row>
    <row r="35" spans="1:11" x14ac:dyDescent="0.3">
      <c r="A35" s="1" t="s">
        <v>142</v>
      </c>
      <c r="B35" s="1" t="s">
        <v>10</v>
      </c>
      <c r="C35" s="2" t="s">
        <v>11</v>
      </c>
      <c r="D35" s="3"/>
      <c r="E35" s="3"/>
      <c r="F35" s="3"/>
      <c r="G35" s="3"/>
      <c r="H35" s="3"/>
      <c r="I35" s="16"/>
      <c r="J35" s="16"/>
      <c r="K35" s="13">
        <f t="shared" si="1"/>
        <v>0</v>
      </c>
    </row>
    <row r="36" spans="1:11" x14ac:dyDescent="0.3">
      <c r="A36" s="1" t="s">
        <v>142</v>
      </c>
      <c r="B36" s="1" t="s">
        <v>12</v>
      </c>
      <c r="C36" s="2" t="s">
        <v>165</v>
      </c>
      <c r="D36" s="3"/>
      <c r="E36" s="3"/>
      <c r="F36" s="3"/>
      <c r="G36" s="3"/>
      <c r="H36" s="3"/>
      <c r="I36" s="16"/>
      <c r="J36" s="16"/>
      <c r="K36" s="13">
        <f t="shared" si="1"/>
        <v>0</v>
      </c>
    </row>
    <row r="37" spans="1:11" x14ac:dyDescent="0.3">
      <c r="A37" s="1" t="s">
        <v>142</v>
      </c>
      <c r="B37" s="1" t="s">
        <v>151</v>
      </c>
      <c r="C37" s="2" t="s">
        <v>187</v>
      </c>
      <c r="D37" s="3">
        <v>39</v>
      </c>
      <c r="E37" s="3">
        <v>108</v>
      </c>
      <c r="F37" s="3"/>
      <c r="G37" s="3"/>
      <c r="H37" s="3"/>
      <c r="I37" s="16"/>
      <c r="J37" s="16"/>
      <c r="K37" s="13">
        <f t="shared" si="1"/>
        <v>147</v>
      </c>
    </row>
    <row r="38" spans="1:11" x14ac:dyDescent="0.3">
      <c r="A38" s="1" t="s">
        <v>142</v>
      </c>
      <c r="B38" s="1" t="s">
        <v>193</v>
      </c>
      <c r="C38" s="2" t="s">
        <v>17</v>
      </c>
      <c r="D38" s="3"/>
      <c r="E38" s="3"/>
      <c r="F38" s="3"/>
      <c r="G38" s="3"/>
      <c r="H38" s="3"/>
      <c r="I38" s="16"/>
      <c r="J38" s="16"/>
      <c r="K38" s="13">
        <f t="shared" si="1"/>
        <v>0</v>
      </c>
    </row>
    <row r="39" spans="1:11" x14ac:dyDescent="0.3">
      <c r="A39" s="1" t="s">
        <v>142</v>
      </c>
      <c r="B39" s="1" t="s">
        <v>66</v>
      </c>
      <c r="C39" s="2" t="s">
        <v>194</v>
      </c>
      <c r="D39" s="3">
        <v>35.700000000000003</v>
      </c>
      <c r="E39" s="3">
        <v>9</v>
      </c>
      <c r="F39" s="3"/>
      <c r="G39" s="3"/>
      <c r="H39" s="3"/>
      <c r="I39" s="16"/>
      <c r="J39" s="16"/>
      <c r="K39" s="13">
        <f t="shared" si="1"/>
        <v>44.7</v>
      </c>
    </row>
    <row r="40" spans="1:11" x14ac:dyDescent="0.3">
      <c r="A40" s="1" t="s">
        <v>142</v>
      </c>
      <c r="B40" s="1" t="s">
        <v>195</v>
      </c>
      <c r="C40" s="2" t="s">
        <v>125</v>
      </c>
      <c r="D40" s="3"/>
      <c r="E40" s="3"/>
      <c r="F40" s="3"/>
      <c r="G40" s="3"/>
      <c r="H40" s="3"/>
      <c r="I40" s="16"/>
      <c r="J40" s="16"/>
      <c r="K40" s="13">
        <f t="shared" si="1"/>
        <v>0</v>
      </c>
    </row>
    <row r="41" spans="1:11" x14ac:dyDescent="0.3">
      <c r="A41" s="1" t="s">
        <v>142</v>
      </c>
      <c r="B41" s="1" t="s">
        <v>166</v>
      </c>
      <c r="C41" s="2" t="s">
        <v>167</v>
      </c>
      <c r="D41" s="3">
        <v>49</v>
      </c>
      <c r="E41" s="3">
        <v>33</v>
      </c>
      <c r="F41" s="3"/>
      <c r="G41" s="3"/>
      <c r="H41" s="3"/>
      <c r="I41" s="16"/>
      <c r="J41" s="16"/>
      <c r="K41" s="13">
        <f t="shared" si="1"/>
        <v>82</v>
      </c>
    </row>
    <row r="42" spans="1:11" x14ac:dyDescent="0.3">
      <c r="A42" s="1" t="s">
        <v>142</v>
      </c>
      <c r="B42" s="1" t="s">
        <v>186</v>
      </c>
      <c r="C42" s="2" t="s">
        <v>154</v>
      </c>
      <c r="D42" s="3"/>
      <c r="E42" s="3"/>
      <c r="F42" s="3"/>
      <c r="G42" s="3"/>
      <c r="H42" s="3"/>
      <c r="I42" s="16"/>
      <c r="J42" s="16"/>
      <c r="K42" s="13">
        <f t="shared" si="1"/>
        <v>0</v>
      </c>
    </row>
    <row r="43" spans="1:11" x14ac:dyDescent="0.3">
      <c r="A43" s="1" t="s">
        <v>142</v>
      </c>
      <c r="B43" s="1" t="s">
        <v>158</v>
      </c>
      <c r="C43" s="2" t="s">
        <v>159</v>
      </c>
      <c r="D43" s="3"/>
      <c r="E43" s="3"/>
      <c r="F43" s="3"/>
      <c r="G43" s="3"/>
      <c r="H43" s="3"/>
      <c r="I43" s="16"/>
      <c r="J43" s="16"/>
      <c r="K43" s="13">
        <f t="shared" si="1"/>
        <v>0</v>
      </c>
    </row>
    <row r="44" spans="1:11" x14ac:dyDescent="0.3">
      <c r="A44" s="1" t="s">
        <v>142</v>
      </c>
      <c r="B44" s="1" t="s">
        <v>196</v>
      </c>
      <c r="C44" s="2" t="s">
        <v>52</v>
      </c>
      <c r="D44" s="3"/>
      <c r="E44" s="3"/>
      <c r="F44" s="3"/>
      <c r="G44" s="3"/>
      <c r="H44" s="3"/>
      <c r="I44" s="16"/>
      <c r="J44" s="16"/>
      <c r="K44" s="13">
        <f t="shared" si="1"/>
        <v>0</v>
      </c>
    </row>
    <row r="45" spans="1:11" x14ac:dyDescent="0.3">
      <c r="A45" s="1" t="s">
        <v>142</v>
      </c>
      <c r="B45" s="1" t="s">
        <v>74</v>
      </c>
      <c r="C45" s="2" t="s">
        <v>125</v>
      </c>
      <c r="D45" s="3">
        <v>12</v>
      </c>
      <c r="E45" s="3"/>
      <c r="F45" s="3"/>
      <c r="G45" s="3"/>
      <c r="H45" s="3"/>
      <c r="I45" s="16"/>
      <c r="J45" s="16"/>
      <c r="K45" s="13">
        <f t="shared" si="1"/>
        <v>12</v>
      </c>
    </row>
    <row r="46" spans="1:11" x14ac:dyDescent="0.3">
      <c r="A46" s="1"/>
      <c r="B46" s="1"/>
      <c r="C46" s="2"/>
      <c r="D46" s="3"/>
      <c r="E46" s="3"/>
      <c r="F46" s="3"/>
      <c r="G46" s="3"/>
      <c r="H46" s="3"/>
      <c r="I46" s="16"/>
      <c r="J46" s="16"/>
      <c r="K46" s="13"/>
    </row>
    <row r="47" spans="1:11" x14ac:dyDescent="0.3">
      <c r="C47" s="4"/>
      <c r="K47" s="15"/>
    </row>
    <row r="48" spans="1:11" x14ac:dyDescent="0.3">
      <c r="C48" s="4"/>
      <c r="K48" s="15"/>
    </row>
    <row r="49" spans="1:11" x14ac:dyDescent="0.3">
      <c r="B49" s="1" t="s">
        <v>13</v>
      </c>
      <c r="C49" s="4"/>
      <c r="K49" s="13">
        <f>SUM(K33:K45)</f>
        <v>327.2</v>
      </c>
    </row>
    <row r="50" spans="1:11" x14ac:dyDescent="0.3">
      <c r="B50" s="1" t="s">
        <v>39</v>
      </c>
      <c r="C50" s="4"/>
      <c r="K50" s="13">
        <f>K49/13</f>
        <v>25.169230769230769</v>
      </c>
    </row>
    <row r="51" spans="1:11" x14ac:dyDescent="0.3">
      <c r="B51" s="1"/>
      <c r="C51" s="4"/>
      <c r="K51" s="13"/>
    </row>
    <row r="52" spans="1:11" x14ac:dyDescent="0.3">
      <c r="A52" s="1" t="s">
        <v>40</v>
      </c>
      <c r="B52" s="1" t="s">
        <v>143</v>
      </c>
      <c r="C52" s="2" t="s">
        <v>144</v>
      </c>
      <c r="D52" s="3"/>
      <c r="E52" s="3"/>
      <c r="F52" s="3"/>
      <c r="G52" s="3"/>
      <c r="H52" s="3"/>
      <c r="I52" s="3"/>
      <c r="J52" s="3"/>
      <c r="K52" s="13">
        <f t="shared" ref="K52:K69" si="2">SUM(D52:J52)</f>
        <v>0</v>
      </c>
    </row>
    <row r="53" spans="1:11" x14ac:dyDescent="0.3">
      <c r="A53" s="1" t="s">
        <v>40</v>
      </c>
      <c r="B53" s="1" t="s">
        <v>145</v>
      </c>
      <c r="C53" s="2" t="s">
        <v>146</v>
      </c>
      <c r="D53" s="3"/>
      <c r="E53" s="3"/>
      <c r="F53" s="3"/>
      <c r="G53" s="3"/>
      <c r="H53" s="3"/>
      <c r="I53" s="3"/>
      <c r="J53" s="3"/>
      <c r="K53" s="13">
        <f t="shared" si="2"/>
        <v>0</v>
      </c>
    </row>
    <row r="54" spans="1:11" x14ac:dyDescent="0.3">
      <c r="A54" s="1" t="s">
        <v>40</v>
      </c>
      <c r="B54" s="1" t="s">
        <v>4</v>
      </c>
      <c r="C54" s="2" t="s">
        <v>147</v>
      </c>
      <c r="D54" s="3"/>
      <c r="E54" s="3"/>
      <c r="F54" s="3"/>
      <c r="G54" s="3"/>
      <c r="H54" s="3"/>
      <c r="I54" s="3"/>
      <c r="J54" s="3"/>
      <c r="K54" s="13">
        <f t="shared" si="2"/>
        <v>0</v>
      </c>
    </row>
    <row r="55" spans="1:11" x14ac:dyDescent="0.3">
      <c r="A55" s="1" t="s">
        <v>40</v>
      </c>
      <c r="B55" s="1" t="s">
        <v>106</v>
      </c>
      <c r="C55" s="2" t="s">
        <v>148</v>
      </c>
      <c r="D55" s="3">
        <v>5.0999999999999996</v>
      </c>
      <c r="E55" s="3"/>
      <c r="F55" s="3"/>
      <c r="G55" s="3"/>
      <c r="H55" s="3"/>
      <c r="I55" s="3"/>
      <c r="J55" s="3"/>
      <c r="K55" s="13">
        <f t="shared" si="2"/>
        <v>5.0999999999999996</v>
      </c>
    </row>
    <row r="56" spans="1:11" x14ac:dyDescent="0.3">
      <c r="A56" s="1" t="s">
        <v>40</v>
      </c>
      <c r="B56" s="1" t="s">
        <v>60</v>
      </c>
      <c r="C56" s="2" t="s">
        <v>149</v>
      </c>
      <c r="D56" s="3">
        <v>135.5</v>
      </c>
      <c r="E56" s="3"/>
      <c r="F56" s="3"/>
      <c r="G56" s="3"/>
      <c r="H56" s="3"/>
      <c r="I56" s="3"/>
      <c r="J56" s="3"/>
      <c r="K56" s="13">
        <f t="shared" si="2"/>
        <v>135.5</v>
      </c>
    </row>
    <row r="57" spans="1:11" x14ac:dyDescent="0.3">
      <c r="A57" s="1" t="s">
        <v>40</v>
      </c>
      <c r="B57" s="1" t="s">
        <v>48</v>
      </c>
      <c r="C57" s="2" t="s">
        <v>141</v>
      </c>
      <c r="D57" s="3"/>
      <c r="E57" s="3"/>
      <c r="F57" s="3"/>
      <c r="G57" s="3"/>
      <c r="H57" s="3"/>
      <c r="I57" s="3"/>
      <c r="J57" s="3"/>
      <c r="K57" s="13">
        <f t="shared" si="2"/>
        <v>0</v>
      </c>
    </row>
    <row r="58" spans="1:11" x14ac:dyDescent="0.3">
      <c r="A58" s="1" t="s">
        <v>40</v>
      </c>
      <c r="B58" s="1" t="s">
        <v>5</v>
      </c>
      <c r="C58" s="2" t="s">
        <v>150</v>
      </c>
      <c r="D58" s="3">
        <v>54</v>
      </c>
      <c r="E58" s="3"/>
      <c r="F58" s="3"/>
      <c r="G58" s="3"/>
      <c r="H58" s="3"/>
      <c r="I58" s="3"/>
      <c r="J58" s="3"/>
      <c r="K58" s="13">
        <f t="shared" si="2"/>
        <v>54</v>
      </c>
    </row>
    <row r="59" spans="1:11" x14ac:dyDescent="0.3">
      <c r="A59" s="1" t="s">
        <v>40</v>
      </c>
      <c r="B59" s="1" t="s">
        <v>151</v>
      </c>
      <c r="C59" s="2" t="s">
        <v>67</v>
      </c>
      <c r="D59" s="3"/>
      <c r="E59" s="3"/>
      <c r="F59" s="3"/>
      <c r="G59" s="3"/>
      <c r="H59" s="3"/>
      <c r="I59" s="3"/>
      <c r="J59" s="3"/>
      <c r="K59" s="13">
        <f t="shared" si="2"/>
        <v>0</v>
      </c>
    </row>
    <row r="60" spans="1:11" x14ac:dyDescent="0.3">
      <c r="A60" s="1" t="s">
        <v>40</v>
      </c>
      <c r="B60" s="1" t="s">
        <v>6</v>
      </c>
      <c r="C60" s="2" t="s">
        <v>7</v>
      </c>
      <c r="D60" s="3">
        <v>132</v>
      </c>
      <c r="E60" s="3"/>
      <c r="F60" s="3"/>
      <c r="G60" s="3"/>
      <c r="H60" s="3"/>
      <c r="I60" s="3"/>
      <c r="J60" s="3"/>
      <c r="K60" s="13">
        <f t="shared" si="2"/>
        <v>132</v>
      </c>
    </row>
    <row r="61" spans="1:11" x14ac:dyDescent="0.3">
      <c r="A61" s="1" t="s">
        <v>40</v>
      </c>
      <c r="B61" s="1" t="s">
        <v>47</v>
      </c>
      <c r="C61" s="2" t="s">
        <v>150</v>
      </c>
      <c r="D61" s="3"/>
      <c r="E61" s="3"/>
      <c r="F61" s="3"/>
      <c r="G61" s="3"/>
      <c r="H61" s="3"/>
      <c r="I61" s="3"/>
      <c r="J61" s="3"/>
      <c r="K61" s="13">
        <f t="shared" si="2"/>
        <v>0</v>
      </c>
    </row>
    <row r="62" spans="1:11" x14ac:dyDescent="0.3">
      <c r="A62" s="1" t="s">
        <v>40</v>
      </c>
      <c r="B62" s="1" t="s">
        <v>152</v>
      </c>
      <c r="C62" s="2" t="s">
        <v>25</v>
      </c>
      <c r="D62" s="3"/>
      <c r="E62" s="3"/>
      <c r="F62" s="3"/>
      <c r="G62" s="3"/>
      <c r="H62" s="3"/>
      <c r="I62" s="16"/>
      <c r="J62" s="16"/>
      <c r="K62" s="13">
        <f t="shared" si="2"/>
        <v>0</v>
      </c>
    </row>
    <row r="63" spans="1:11" x14ac:dyDescent="0.3">
      <c r="A63" s="1" t="s">
        <v>40</v>
      </c>
      <c r="B63" s="1" t="s">
        <v>153</v>
      </c>
      <c r="C63" s="2" t="s">
        <v>154</v>
      </c>
      <c r="D63" s="3">
        <v>46</v>
      </c>
      <c r="E63" s="3">
        <v>18</v>
      </c>
      <c r="F63" s="3">
        <v>31</v>
      </c>
      <c r="G63" s="3">
        <v>17</v>
      </c>
      <c r="H63" s="3"/>
      <c r="I63" s="16"/>
      <c r="J63" s="16"/>
      <c r="K63" s="13">
        <f t="shared" si="2"/>
        <v>112</v>
      </c>
    </row>
    <row r="64" spans="1:11" x14ac:dyDescent="0.3">
      <c r="A64" s="1" t="s">
        <v>40</v>
      </c>
      <c r="B64" s="1" t="s">
        <v>155</v>
      </c>
      <c r="C64" s="2" t="s">
        <v>156</v>
      </c>
      <c r="D64" s="3">
        <v>116</v>
      </c>
      <c r="E64" s="3"/>
      <c r="F64" s="3"/>
      <c r="G64" s="3"/>
      <c r="H64" s="3"/>
      <c r="I64" s="16"/>
      <c r="J64" s="16"/>
      <c r="K64" s="13">
        <f t="shared" si="2"/>
        <v>116</v>
      </c>
    </row>
    <row r="65" spans="1:11" x14ac:dyDescent="0.3">
      <c r="A65" s="1" t="s">
        <v>40</v>
      </c>
      <c r="B65" s="1" t="s">
        <v>157</v>
      </c>
      <c r="C65" s="2" t="s">
        <v>8</v>
      </c>
      <c r="D65" s="3">
        <v>40</v>
      </c>
      <c r="E65" s="3"/>
      <c r="F65" s="3"/>
      <c r="G65" s="3"/>
      <c r="H65" s="3"/>
      <c r="I65" s="16"/>
      <c r="J65" s="16"/>
      <c r="K65" s="13">
        <f t="shared" si="2"/>
        <v>40</v>
      </c>
    </row>
    <row r="66" spans="1:11" x14ac:dyDescent="0.3">
      <c r="A66" s="1" t="s">
        <v>40</v>
      </c>
      <c r="B66" s="1" t="s">
        <v>9</v>
      </c>
      <c r="C66" s="2" t="s">
        <v>36</v>
      </c>
      <c r="D66" s="3"/>
      <c r="E66" s="3"/>
      <c r="F66" s="3"/>
      <c r="G66" s="3"/>
      <c r="H66" s="3"/>
      <c r="I66" s="16"/>
      <c r="J66" s="16"/>
      <c r="K66" s="13">
        <f t="shared" si="2"/>
        <v>0</v>
      </c>
    </row>
    <row r="67" spans="1:11" x14ac:dyDescent="0.3">
      <c r="A67" s="1" t="s">
        <v>40</v>
      </c>
      <c r="B67" s="1" t="s">
        <v>35</v>
      </c>
      <c r="C67" s="2" t="s">
        <v>160</v>
      </c>
      <c r="D67" s="3">
        <v>49.6</v>
      </c>
      <c r="E67" s="3"/>
      <c r="F67" s="3"/>
      <c r="G67" s="3"/>
      <c r="H67" s="3"/>
      <c r="I67" s="16"/>
      <c r="J67" s="16"/>
      <c r="K67" s="13">
        <f t="shared" si="2"/>
        <v>49.6</v>
      </c>
    </row>
    <row r="68" spans="1:11" x14ac:dyDescent="0.3">
      <c r="A68" s="1" t="s">
        <v>40</v>
      </c>
      <c r="B68" s="19" t="s">
        <v>197</v>
      </c>
      <c r="C68" s="23" t="s">
        <v>15</v>
      </c>
      <c r="D68" s="3">
        <v>12.4</v>
      </c>
      <c r="E68" s="3"/>
      <c r="F68" s="3"/>
      <c r="G68" s="3"/>
      <c r="H68" s="3"/>
      <c r="I68" s="16"/>
      <c r="J68" s="16"/>
      <c r="K68" s="13">
        <f t="shared" si="2"/>
        <v>12.4</v>
      </c>
    </row>
    <row r="69" spans="1:11" x14ac:dyDescent="0.3">
      <c r="A69" s="1" t="s">
        <v>40</v>
      </c>
      <c r="B69" s="1" t="s">
        <v>161</v>
      </c>
      <c r="C69" s="2" t="s">
        <v>7</v>
      </c>
      <c r="D69" s="3">
        <v>36.1</v>
      </c>
      <c r="E69" s="3"/>
      <c r="F69" s="3"/>
      <c r="G69" s="3"/>
      <c r="H69" s="3"/>
      <c r="I69" s="16"/>
      <c r="J69" s="16"/>
      <c r="K69" s="13">
        <f t="shared" si="2"/>
        <v>36.1</v>
      </c>
    </row>
    <row r="70" spans="1:11" x14ac:dyDescent="0.3">
      <c r="A70" s="7"/>
      <c r="B70" s="7"/>
      <c r="C70" s="17"/>
      <c r="D70" s="15"/>
      <c r="E70" s="15"/>
      <c r="F70" s="15"/>
      <c r="G70" s="15"/>
      <c r="H70" s="15"/>
      <c r="I70" s="15"/>
      <c r="J70" s="15"/>
      <c r="K70" s="14"/>
    </row>
    <row r="71" spans="1:11" x14ac:dyDescent="0.3">
      <c r="B71" s="18" t="s">
        <v>162</v>
      </c>
      <c r="C71" s="4"/>
      <c r="K71" s="13">
        <f>SUM(K52:K69)</f>
        <v>692.7</v>
      </c>
    </row>
    <row r="72" spans="1:11" x14ac:dyDescent="0.3">
      <c r="B72" s="18" t="s">
        <v>39</v>
      </c>
      <c r="C72" s="4"/>
      <c r="K72" s="3">
        <f>K71/18</f>
        <v>38.483333333333334</v>
      </c>
    </row>
    <row r="73" spans="1:11" x14ac:dyDescent="0.3">
      <c r="B73" s="6"/>
      <c r="C73" s="4"/>
      <c r="K73" s="3"/>
    </row>
    <row r="74" spans="1:11" x14ac:dyDescent="0.3">
      <c r="A74" s="1" t="s">
        <v>59</v>
      </c>
      <c r="B74" s="1" t="s">
        <v>14</v>
      </c>
      <c r="C74" s="2" t="s">
        <v>15</v>
      </c>
      <c r="D74" s="3"/>
      <c r="E74" s="3"/>
      <c r="F74" s="3"/>
      <c r="G74" s="3"/>
      <c r="H74" s="3"/>
      <c r="I74" s="16"/>
      <c r="J74" s="16"/>
      <c r="K74" s="13">
        <f t="shared" ref="K74:K87" si="3">SUM(D74:J74)</f>
        <v>0</v>
      </c>
    </row>
    <row r="75" spans="1:11" x14ac:dyDescent="0.3">
      <c r="A75" s="1" t="s">
        <v>59</v>
      </c>
      <c r="B75" s="1" t="s">
        <v>16</v>
      </c>
      <c r="C75" s="2" t="s">
        <v>17</v>
      </c>
      <c r="D75" s="3"/>
      <c r="E75" s="3"/>
      <c r="F75" s="3"/>
      <c r="G75" s="3"/>
      <c r="H75" s="3"/>
      <c r="I75" s="16"/>
      <c r="J75" s="16"/>
      <c r="K75" s="13">
        <f t="shared" si="3"/>
        <v>0</v>
      </c>
    </row>
    <row r="76" spans="1:11" x14ac:dyDescent="0.3">
      <c r="A76" s="1" t="s">
        <v>59</v>
      </c>
      <c r="B76" s="1" t="s">
        <v>18</v>
      </c>
      <c r="C76" s="2" t="s">
        <v>19</v>
      </c>
      <c r="D76" s="3"/>
      <c r="E76" s="3"/>
      <c r="F76" s="3"/>
      <c r="G76" s="3"/>
      <c r="H76" s="3"/>
      <c r="I76" s="16"/>
      <c r="J76" s="16"/>
      <c r="K76" s="13">
        <f t="shared" si="3"/>
        <v>0</v>
      </c>
    </row>
    <row r="77" spans="1:11" x14ac:dyDescent="0.3">
      <c r="A77" s="1" t="s">
        <v>59</v>
      </c>
      <c r="B77" s="1" t="s">
        <v>20</v>
      </c>
      <c r="C77" s="2" t="s">
        <v>21</v>
      </c>
      <c r="D77" s="3">
        <v>66</v>
      </c>
      <c r="E77" s="3"/>
      <c r="F77" s="3"/>
      <c r="G77" s="3"/>
      <c r="H77" s="3"/>
      <c r="I77" s="16"/>
      <c r="J77" s="16"/>
      <c r="K77" s="13">
        <f t="shared" si="3"/>
        <v>66</v>
      </c>
    </row>
    <row r="78" spans="1:11" x14ac:dyDescent="0.3">
      <c r="A78" s="1" t="s">
        <v>59</v>
      </c>
      <c r="B78" s="1" t="s">
        <v>22</v>
      </c>
      <c r="C78" s="2" t="s">
        <v>23</v>
      </c>
      <c r="D78" s="3"/>
      <c r="E78" s="3"/>
      <c r="F78" s="3"/>
      <c r="G78" s="3"/>
      <c r="H78" s="3"/>
      <c r="I78" s="16"/>
      <c r="J78" s="16"/>
      <c r="K78" s="13">
        <f t="shared" si="3"/>
        <v>0</v>
      </c>
    </row>
    <row r="79" spans="1:11" x14ac:dyDescent="0.3">
      <c r="A79" s="1" t="s">
        <v>59</v>
      </c>
      <c r="B79" s="1" t="s">
        <v>24</v>
      </c>
      <c r="C79" s="2" t="s">
        <v>25</v>
      </c>
      <c r="D79" s="3"/>
      <c r="E79" s="3"/>
      <c r="F79" s="3"/>
      <c r="G79" s="3"/>
      <c r="H79" s="3"/>
      <c r="I79" s="16"/>
      <c r="J79" s="16"/>
      <c r="K79" s="13">
        <f t="shared" si="3"/>
        <v>0</v>
      </c>
    </row>
    <row r="80" spans="1:11" x14ac:dyDescent="0.3">
      <c r="A80" s="1" t="s">
        <v>59</v>
      </c>
      <c r="B80" s="1" t="s">
        <v>26</v>
      </c>
      <c r="C80" s="2" t="s">
        <v>27</v>
      </c>
      <c r="D80" s="3"/>
      <c r="E80" s="3"/>
      <c r="F80" s="3"/>
      <c r="G80" s="3"/>
      <c r="H80" s="3"/>
      <c r="I80" s="16"/>
      <c r="J80" s="16"/>
      <c r="K80" s="13">
        <f t="shared" si="3"/>
        <v>0</v>
      </c>
    </row>
    <row r="81" spans="1:11" x14ac:dyDescent="0.3">
      <c r="A81" s="1" t="s">
        <v>59</v>
      </c>
      <c r="B81" s="1" t="s">
        <v>28</v>
      </c>
      <c r="C81" s="2" t="s">
        <v>29</v>
      </c>
      <c r="D81" s="3">
        <v>5.5</v>
      </c>
      <c r="E81" s="3"/>
      <c r="F81" s="3"/>
      <c r="G81" s="3"/>
      <c r="H81" s="3"/>
      <c r="I81" s="16"/>
      <c r="J81" s="16"/>
      <c r="K81" s="13">
        <f t="shared" si="3"/>
        <v>5.5</v>
      </c>
    </row>
    <row r="82" spans="1:11" x14ac:dyDescent="0.3">
      <c r="A82" s="1" t="s">
        <v>59</v>
      </c>
      <c r="B82" s="1" t="s">
        <v>30</v>
      </c>
      <c r="C82" s="2" t="s">
        <v>31</v>
      </c>
      <c r="D82" s="3"/>
      <c r="E82" s="3"/>
      <c r="F82" s="3"/>
      <c r="G82" s="3"/>
      <c r="H82" s="3"/>
      <c r="I82" s="16"/>
      <c r="J82" s="16"/>
      <c r="K82" s="13">
        <f t="shared" si="3"/>
        <v>0</v>
      </c>
    </row>
    <row r="83" spans="1:11" x14ac:dyDescent="0.3">
      <c r="A83" s="1" t="s">
        <v>59</v>
      </c>
      <c r="B83" s="1" t="s">
        <v>32</v>
      </c>
      <c r="C83" s="2" t="s">
        <v>29</v>
      </c>
      <c r="D83" s="3"/>
      <c r="E83" s="3"/>
      <c r="F83" s="3"/>
      <c r="G83" s="3"/>
      <c r="H83" s="3"/>
      <c r="I83" s="16"/>
      <c r="J83" s="16"/>
      <c r="K83" s="13">
        <f t="shared" si="3"/>
        <v>0</v>
      </c>
    </row>
    <row r="84" spans="1:11" x14ac:dyDescent="0.3">
      <c r="A84" s="1" t="s">
        <v>59</v>
      </c>
      <c r="B84" s="1" t="s">
        <v>33</v>
      </c>
      <c r="C84" s="2" t="s">
        <v>8</v>
      </c>
      <c r="D84" s="3"/>
      <c r="E84" s="3"/>
      <c r="F84" s="3"/>
      <c r="G84" s="3"/>
      <c r="H84" s="3"/>
      <c r="I84" s="16"/>
      <c r="J84" s="16"/>
      <c r="K84" s="13">
        <f t="shared" si="3"/>
        <v>0</v>
      </c>
    </row>
    <row r="85" spans="1:11" x14ac:dyDescent="0.3">
      <c r="A85" s="1" t="s">
        <v>59</v>
      </c>
      <c r="B85" s="1" t="s">
        <v>34</v>
      </c>
      <c r="C85" s="2" t="s">
        <v>25</v>
      </c>
      <c r="D85" s="3">
        <v>151.5</v>
      </c>
      <c r="E85" s="3"/>
      <c r="F85" s="3"/>
      <c r="G85" s="3"/>
      <c r="H85" s="3"/>
      <c r="I85" s="16"/>
      <c r="J85" s="16"/>
      <c r="K85" s="13">
        <f t="shared" si="3"/>
        <v>151.5</v>
      </c>
    </row>
    <row r="86" spans="1:11" x14ac:dyDescent="0.3">
      <c r="A86" s="1" t="s">
        <v>59</v>
      </c>
      <c r="B86" s="1" t="s">
        <v>35</v>
      </c>
      <c r="C86" s="2" t="s">
        <v>36</v>
      </c>
      <c r="D86" s="3">
        <v>49.6</v>
      </c>
      <c r="E86" s="3"/>
      <c r="F86" s="3"/>
      <c r="G86" s="3"/>
      <c r="H86" s="3"/>
      <c r="I86" s="16"/>
      <c r="J86" s="16"/>
      <c r="K86" s="13">
        <f t="shared" si="3"/>
        <v>49.6</v>
      </c>
    </row>
    <row r="87" spans="1:11" x14ac:dyDescent="0.3">
      <c r="A87" s="1" t="s">
        <v>59</v>
      </c>
      <c r="B87" s="1" t="s">
        <v>37</v>
      </c>
      <c r="C87" s="2" t="s">
        <v>38</v>
      </c>
      <c r="D87" s="3"/>
      <c r="E87" s="3"/>
      <c r="F87" s="3"/>
      <c r="G87" s="3"/>
      <c r="H87" s="3"/>
      <c r="I87" s="16"/>
      <c r="J87" s="16"/>
      <c r="K87" s="13">
        <f t="shared" si="3"/>
        <v>0</v>
      </c>
    </row>
    <row r="88" spans="1:11" x14ac:dyDescent="0.3">
      <c r="C88" s="4"/>
      <c r="K88" s="15"/>
    </row>
    <row r="89" spans="1:11" x14ac:dyDescent="0.3">
      <c r="B89" s="1" t="s">
        <v>13</v>
      </c>
      <c r="C89" s="4"/>
      <c r="K89" s="13">
        <f>SUM(K74:K87)</f>
        <v>272.60000000000002</v>
      </c>
    </row>
    <row r="90" spans="1:11" x14ac:dyDescent="0.3">
      <c r="B90" s="1" t="s">
        <v>39</v>
      </c>
      <c r="C90" s="4"/>
      <c r="K90" s="13">
        <f>K89/14</f>
        <v>19.471428571428572</v>
      </c>
    </row>
    <row r="91" spans="1:11" x14ac:dyDescent="0.3">
      <c r="C91" s="4"/>
      <c r="K91" s="15"/>
    </row>
    <row r="92" spans="1:11" x14ac:dyDescent="0.3">
      <c r="A92" s="1" t="s">
        <v>75</v>
      </c>
      <c r="B92" s="1" t="s">
        <v>41</v>
      </c>
      <c r="C92" s="2" t="s">
        <v>42</v>
      </c>
      <c r="D92" s="3"/>
      <c r="E92" s="3"/>
      <c r="F92" s="3"/>
      <c r="G92" s="3"/>
      <c r="H92" s="3"/>
      <c r="I92" s="16"/>
      <c r="J92" s="16"/>
      <c r="K92" s="13">
        <f t="shared" ref="K92:K104" si="4">SUM(D92:J92)</f>
        <v>0</v>
      </c>
    </row>
    <row r="93" spans="1:11" x14ac:dyDescent="0.3">
      <c r="A93" s="1" t="s">
        <v>75</v>
      </c>
      <c r="B93" s="1" t="s">
        <v>140</v>
      </c>
      <c r="C93" s="2" t="s">
        <v>44</v>
      </c>
      <c r="D93" s="3"/>
      <c r="E93" s="3"/>
      <c r="F93" s="3"/>
      <c r="G93" s="3"/>
      <c r="H93" s="3"/>
      <c r="I93" s="16"/>
      <c r="J93" s="16"/>
      <c r="K93" s="13">
        <f t="shared" si="4"/>
        <v>0</v>
      </c>
    </row>
    <row r="94" spans="1:11" x14ac:dyDescent="0.3">
      <c r="A94" s="1" t="s">
        <v>75</v>
      </c>
      <c r="B94" s="1" t="s">
        <v>43</v>
      </c>
      <c r="C94" s="2" t="s">
        <v>44</v>
      </c>
      <c r="D94" s="3"/>
      <c r="E94" s="3"/>
      <c r="F94" s="3"/>
      <c r="G94" s="3"/>
      <c r="H94" s="3"/>
      <c r="I94" s="16"/>
      <c r="J94" s="16"/>
      <c r="K94" s="13">
        <f t="shared" si="4"/>
        <v>0</v>
      </c>
    </row>
    <row r="95" spans="1:11" x14ac:dyDescent="0.3">
      <c r="A95" s="1" t="s">
        <v>75</v>
      </c>
      <c r="B95" s="1" t="s">
        <v>45</v>
      </c>
      <c r="C95" s="2" t="s">
        <v>7</v>
      </c>
      <c r="D95" s="3"/>
      <c r="E95" s="3"/>
      <c r="F95" s="3"/>
      <c r="G95" s="3"/>
      <c r="H95" s="3"/>
      <c r="I95" s="16"/>
      <c r="J95" s="16"/>
      <c r="K95" s="13">
        <f t="shared" si="4"/>
        <v>0</v>
      </c>
    </row>
    <row r="96" spans="1:11" x14ac:dyDescent="0.3">
      <c r="A96" s="1" t="s">
        <v>75</v>
      </c>
      <c r="B96" s="1" t="s">
        <v>46</v>
      </c>
      <c r="C96" s="2" t="s">
        <v>47</v>
      </c>
      <c r="D96" s="3">
        <v>130</v>
      </c>
      <c r="E96" s="3">
        <v>46</v>
      </c>
      <c r="F96" s="3">
        <v>130</v>
      </c>
      <c r="G96" s="3"/>
      <c r="H96" s="3"/>
      <c r="I96" s="16"/>
      <c r="J96" s="16"/>
      <c r="K96" s="13">
        <f t="shared" si="4"/>
        <v>306</v>
      </c>
    </row>
    <row r="97" spans="1:11" x14ac:dyDescent="0.3">
      <c r="A97" s="1" t="s">
        <v>75</v>
      </c>
      <c r="B97" s="1" t="s">
        <v>48</v>
      </c>
      <c r="C97" s="2" t="s">
        <v>49</v>
      </c>
      <c r="D97" s="3"/>
      <c r="E97" s="3"/>
      <c r="F97" s="3"/>
      <c r="G97" s="3"/>
      <c r="H97" s="3"/>
      <c r="I97" s="16"/>
      <c r="J97" s="16"/>
      <c r="K97" s="13">
        <f t="shared" si="4"/>
        <v>0</v>
      </c>
    </row>
    <row r="98" spans="1:11" x14ac:dyDescent="0.3">
      <c r="A98" s="1" t="s">
        <v>75</v>
      </c>
      <c r="B98" s="1" t="s">
        <v>50</v>
      </c>
      <c r="C98" s="2" t="s">
        <v>11</v>
      </c>
      <c r="D98" s="3"/>
      <c r="E98" s="3"/>
      <c r="F98" s="3"/>
      <c r="G98" s="3"/>
      <c r="H98" s="3"/>
      <c r="I98" s="16"/>
      <c r="J98" s="16"/>
      <c r="K98" s="13">
        <f t="shared" si="4"/>
        <v>0</v>
      </c>
    </row>
    <row r="99" spans="1:11" x14ac:dyDescent="0.3">
      <c r="A99" s="1" t="s">
        <v>75</v>
      </c>
      <c r="B99" s="1" t="s">
        <v>50</v>
      </c>
      <c r="C99" s="2" t="s">
        <v>17</v>
      </c>
      <c r="D99" s="3"/>
      <c r="E99" s="3"/>
      <c r="F99" s="3"/>
      <c r="G99" s="3"/>
      <c r="H99" s="3"/>
      <c r="I99" s="16"/>
      <c r="J99" s="16"/>
      <c r="K99" s="13">
        <f t="shared" si="4"/>
        <v>0</v>
      </c>
    </row>
    <row r="100" spans="1:11" x14ac:dyDescent="0.3">
      <c r="A100" s="1" t="s">
        <v>75</v>
      </c>
      <c r="B100" s="1" t="s">
        <v>51</v>
      </c>
      <c r="C100" s="2" t="s">
        <v>52</v>
      </c>
      <c r="D100" s="3"/>
      <c r="E100" s="3"/>
      <c r="F100" s="3"/>
      <c r="G100" s="3"/>
      <c r="H100" s="3"/>
      <c r="I100" s="16"/>
      <c r="J100" s="16"/>
      <c r="K100" s="13">
        <f t="shared" si="4"/>
        <v>0</v>
      </c>
    </row>
    <row r="101" spans="1:11" x14ac:dyDescent="0.3">
      <c r="A101" s="1" t="s">
        <v>75</v>
      </c>
      <c r="B101" s="1" t="s">
        <v>53</v>
      </c>
      <c r="C101" s="2" t="s">
        <v>54</v>
      </c>
      <c r="D101" s="3">
        <v>5</v>
      </c>
      <c r="E101" s="3"/>
      <c r="F101" s="3"/>
      <c r="G101" s="3"/>
      <c r="H101" s="3"/>
      <c r="I101" s="16"/>
      <c r="J101" s="16"/>
      <c r="K101" s="13">
        <f t="shared" si="4"/>
        <v>5</v>
      </c>
    </row>
    <row r="102" spans="1:11" x14ac:dyDescent="0.3">
      <c r="A102" s="1" t="s">
        <v>75</v>
      </c>
      <c r="B102" s="1" t="s">
        <v>55</v>
      </c>
      <c r="C102" s="2" t="s">
        <v>27</v>
      </c>
      <c r="D102" s="3">
        <v>36</v>
      </c>
      <c r="E102" s="3">
        <v>59</v>
      </c>
      <c r="F102" s="3">
        <v>59</v>
      </c>
      <c r="G102" s="3">
        <v>36</v>
      </c>
      <c r="H102" s="3"/>
      <c r="I102" s="16"/>
      <c r="J102" s="16"/>
      <c r="K102" s="13">
        <f t="shared" si="4"/>
        <v>190</v>
      </c>
    </row>
    <row r="103" spans="1:11" x14ac:dyDescent="0.3">
      <c r="A103" s="1" t="s">
        <v>75</v>
      </c>
      <c r="B103" s="1" t="s">
        <v>56</v>
      </c>
      <c r="C103" s="2" t="s">
        <v>57</v>
      </c>
      <c r="D103" s="3">
        <v>11</v>
      </c>
      <c r="E103" s="3"/>
      <c r="F103" s="3"/>
      <c r="G103" s="3"/>
      <c r="H103" s="3"/>
      <c r="I103" s="16"/>
      <c r="J103" s="16"/>
      <c r="K103" s="13">
        <f t="shared" si="4"/>
        <v>11</v>
      </c>
    </row>
    <row r="104" spans="1:11" x14ac:dyDescent="0.3">
      <c r="A104" s="1" t="s">
        <v>75</v>
      </c>
      <c r="B104" s="1" t="s">
        <v>9</v>
      </c>
      <c r="C104" s="2" t="s">
        <v>58</v>
      </c>
      <c r="D104" s="3"/>
      <c r="E104" s="3"/>
      <c r="F104" s="3"/>
      <c r="G104" s="3"/>
      <c r="H104" s="3"/>
      <c r="I104" s="16"/>
      <c r="J104" s="16"/>
      <c r="K104" s="13">
        <f t="shared" si="4"/>
        <v>0</v>
      </c>
    </row>
    <row r="105" spans="1:11" x14ac:dyDescent="0.3">
      <c r="C105" s="4"/>
      <c r="K105" s="15"/>
    </row>
    <row r="106" spans="1:11" x14ac:dyDescent="0.3">
      <c r="B106" s="1" t="s">
        <v>13</v>
      </c>
      <c r="C106" s="4"/>
      <c r="K106" s="13">
        <f>SUM(K92:K104)</f>
        <v>512</v>
      </c>
    </row>
    <row r="107" spans="1:11" x14ac:dyDescent="0.3">
      <c r="B107" s="18" t="s">
        <v>39</v>
      </c>
      <c r="C107" s="4"/>
      <c r="K107" s="13">
        <f>K106/13</f>
        <v>39.384615384615387</v>
      </c>
    </row>
    <row r="108" spans="1:11" x14ac:dyDescent="0.3">
      <c r="B108" s="6"/>
      <c r="C108" s="4"/>
      <c r="K108" s="14"/>
    </row>
    <row r="109" spans="1:11" x14ac:dyDescent="0.3">
      <c r="A109" t="s">
        <v>218</v>
      </c>
      <c r="B109" s="6"/>
      <c r="C109" s="4"/>
      <c r="D109" s="5">
        <v>9</v>
      </c>
      <c r="K109" s="13">
        <f t="shared" ref="K109:K122" si="5">SUM(D109:J109)</f>
        <v>9</v>
      </c>
    </row>
    <row r="110" spans="1:11" x14ac:dyDescent="0.3">
      <c r="A110" s="1" t="s">
        <v>89</v>
      </c>
      <c r="B110" s="1" t="s">
        <v>20</v>
      </c>
      <c r="C110" s="2" t="s">
        <v>23</v>
      </c>
      <c r="D110" s="3">
        <v>66</v>
      </c>
      <c r="E110" s="3"/>
      <c r="F110" s="3"/>
      <c r="G110" s="3"/>
      <c r="H110" s="3"/>
      <c r="I110" s="16"/>
      <c r="J110" s="16"/>
      <c r="K110" s="13">
        <f t="shared" si="5"/>
        <v>66</v>
      </c>
    </row>
    <row r="111" spans="1:11" x14ac:dyDescent="0.3">
      <c r="A111" s="1" t="s">
        <v>89</v>
      </c>
      <c r="B111" s="1" t="s">
        <v>60</v>
      </c>
      <c r="C111" s="2" t="s">
        <v>61</v>
      </c>
      <c r="D111" s="3">
        <v>135.5</v>
      </c>
      <c r="E111" s="3"/>
      <c r="F111" s="3"/>
      <c r="G111" s="3"/>
      <c r="H111" s="3"/>
      <c r="I111" s="16"/>
      <c r="J111" s="16"/>
      <c r="K111" s="13">
        <f t="shared" si="5"/>
        <v>135.5</v>
      </c>
    </row>
    <row r="112" spans="1:11" x14ac:dyDescent="0.3">
      <c r="A112" s="1" t="s">
        <v>89</v>
      </c>
      <c r="B112" s="1" t="s">
        <v>10</v>
      </c>
      <c r="C112" s="2" t="s">
        <v>62</v>
      </c>
      <c r="D112" s="3"/>
      <c r="E112" s="3"/>
      <c r="F112" s="3"/>
      <c r="G112" s="3"/>
      <c r="H112" s="3"/>
      <c r="I112" s="16"/>
      <c r="J112" s="16"/>
      <c r="K112" s="13">
        <f t="shared" si="5"/>
        <v>0</v>
      </c>
    </row>
    <row r="113" spans="1:11" x14ac:dyDescent="0.3">
      <c r="A113" s="1" t="s">
        <v>89</v>
      </c>
      <c r="B113" s="1" t="s">
        <v>63</v>
      </c>
      <c r="C113" s="2" t="s">
        <v>44</v>
      </c>
      <c r="D113" s="3"/>
      <c r="E113" s="3"/>
      <c r="F113" s="3"/>
      <c r="G113" s="3"/>
      <c r="H113" s="3"/>
      <c r="I113" s="16"/>
      <c r="J113" s="16"/>
      <c r="K113" s="13">
        <f t="shared" si="5"/>
        <v>0</v>
      </c>
    </row>
    <row r="114" spans="1:11" x14ac:dyDescent="0.3">
      <c r="A114" s="1" t="s">
        <v>89</v>
      </c>
      <c r="B114" s="1" t="s">
        <v>5</v>
      </c>
      <c r="C114" s="2" t="s">
        <v>64</v>
      </c>
      <c r="D114" s="3">
        <v>100</v>
      </c>
      <c r="E114" s="3"/>
      <c r="F114" s="3"/>
      <c r="G114" s="3"/>
      <c r="H114" s="3"/>
      <c r="I114" s="16"/>
      <c r="J114" s="16"/>
      <c r="K114" s="13">
        <f t="shared" si="5"/>
        <v>100</v>
      </c>
    </row>
    <row r="115" spans="1:11" x14ac:dyDescent="0.3">
      <c r="A115" s="1" t="s">
        <v>89</v>
      </c>
      <c r="B115" s="1" t="s">
        <v>6</v>
      </c>
      <c r="C115" s="2" t="s">
        <v>65</v>
      </c>
      <c r="D115" s="3">
        <v>35.700000000000003</v>
      </c>
      <c r="E115" s="3">
        <v>9</v>
      </c>
      <c r="F115" s="3"/>
      <c r="G115" s="3"/>
      <c r="H115" s="3"/>
      <c r="I115" s="16"/>
      <c r="J115" s="16"/>
      <c r="K115" s="13">
        <f t="shared" si="5"/>
        <v>44.7</v>
      </c>
    </row>
    <row r="116" spans="1:11" x14ac:dyDescent="0.3">
      <c r="A116" s="1" t="s">
        <v>89</v>
      </c>
      <c r="B116" s="1" t="s">
        <v>66</v>
      </c>
      <c r="C116" s="2" t="s">
        <v>67</v>
      </c>
      <c r="D116" s="3">
        <v>132</v>
      </c>
      <c r="E116" s="3"/>
      <c r="F116" s="3"/>
      <c r="G116" s="3"/>
      <c r="H116" s="3"/>
      <c r="I116" s="16"/>
      <c r="J116" s="16"/>
      <c r="K116" s="13">
        <f t="shared" si="5"/>
        <v>132</v>
      </c>
    </row>
    <row r="117" spans="1:11" x14ac:dyDescent="0.3">
      <c r="A117" s="1" t="s">
        <v>89</v>
      </c>
      <c r="B117" s="1" t="s">
        <v>68</v>
      </c>
      <c r="C117" s="2" t="s">
        <v>17</v>
      </c>
      <c r="D117" s="3">
        <v>10</v>
      </c>
      <c r="E117" s="3"/>
      <c r="F117" s="3"/>
      <c r="G117" s="3"/>
      <c r="H117" s="3"/>
      <c r="I117" s="16"/>
      <c r="J117" s="16"/>
      <c r="K117" s="13">
        <f t="shared" si="5"/>
        <v>10</v>
      </c>
    </row>
    <row r="118" spans="1:11" x14ac:dyDescent="0.3">
      <c r="A118" s="1" t="s">
        <v>89</v>
      </c>
      <c r="B118" s="1" t="s">
        <v>69</v>
      </c>
      <c r="C118" s="2" t="s">
        <v>70</v>
      </c>
      <c r="D118" s="3">
        <v>165</v>
      </c>
      <c r="E118" s="3"/>
      <c r="F118" s="3"/>
      <c r="G118" s="3"/>
      <c r="H118" s="3"/>
      <c r="I118" s="16"/>
      <c r="J118" s="16"/>
      <c r="K118" s="13">
        <f t="shared" si="5"/>
        <v>165</v>
      </c>
    </row>
    <row r="119" spans="1:11" x14ac:dyDescent="0.3">
      <c r="A119" s="1" t="s">
        <v>89</v>
      </c>
      <c r="B119" s="1" t="s">
        <v>71</v>
      </c>
      <c r="C119" s="2" t="s">
        <v>72</v>
      </c>
      <c r="D119" s="3">
        <v>177.5</v>
      </c>
      <c r="E119" s="3"/>
      <c r="F119" s="3"/>
      <c r="G119" s="3"/>
      <c r="H119" s="3"/>
      <c r="I119" s="16"/>
      <c r="J119" s="16"/>
      <c r="K119" s="13">
        <f t="shared" si="5"/>
        <v>177.5</v>
      </c>
    </row>
    <row r="120" spans="1:11" x14ac:dyDescent="0.3">
      <c r="A120" s="1" t="s">
        <v>89</v>
      </c>
      <c r="B120" s="1" t="s">
        <v>137</v>
      </c>
      <c r="C120" s="2" t="s">
        <v>62</v>
      </c>
      <c r="D120" s="3"/>
      <c r="E120" s="3"/>
      <c r="F120" s="3"/>
      <c r="G120" s="3"/>
      <c r="H120" s="3"/>
      <c r="I120" s="16"/>
      <c r="J120" s="16"/>
      <c r="K120" s="13">
        <f>SUM(D120:J120)</f>
        <v>0</v>
      </c>
    </row>
    <row r="121" spans="1:11" x14ac:dyDescent="0.3">
      <c r="A121" s="1" t="s">
        <v>89</v>
      </c>
      <c r="B121" s="1" t="s">
        <v>73</v>
      </c>
      <c r="C121" s="2" t="s">
        <v>17</v>
      </c>
      <c r="D121" s="3">
        <v>84.5</v>
      </c>
      <c r="E121" s="3">
        <v>58</v>
      </c>
      <c r="F121" s="3"/>
      <c r="G121" s="3"/>
      <c r="H121" s="3"/>
      <c r="I121" s="16"/>
      <c r="J121" s="16"/>
      <c r="K121" s="13">
        <f t="shared" si="5"/>
        <v>142.5</v>
      </c>
    </row>
    <row r="122" spans="1:11" x14ac:dyDescent="0.3">
      <c r="A122" s="1" t="s">
        <v>89</v>
      </c>
      <c r="B122" s="1" t="s">
        <v>74</v>
      </c>
      <c r="C122" s="2" t="s">
        <v>70</v>
      </c>
      <c r="D122" s="3">
        <v>13</v>
      </c>
      <c r="E122" s="3"/>
      <c r="F122" s="3"/>
      <c r="G122" s="3"/>
      <c r="H122" s="3"/>
      <c r="I122" s="16"/>
      <c r="J122" s="16"/>
      <c r="K122" s="13">
        <f t="shared" si="5"/>
        <v>13</v>
      </c>
    </row>
    <row r="123" spans="1:11" x14ac:dyDescent="0.3">
      <c r="C123" s="4"/>
      <c r="K123" s="15"/>
    </row>
    <row r="124" spans="1:11" x14ac:dyDescent="0.3">
      <c r="B124" s="1" t="s">
        <v>13</v>
      </c>
      <c r="C124" s="4"/>
      <c r="K124" s="13">
        <f>SUM(K109:K122)</f>
        <v>995.2</v>
      </c>
    </row>
    <row r="125" spans="1:11" x14ac:dyDescent="0.3">
      <c r="B125" s="1" t="s">
        <v>39</v>
      </c>
      <c r="C125" s="4"/>
      <c r="K125" s="13">
        <f>K124/13</f>
        <v>76.553846153846152</v>
      </c>
    </row>
    <row r="126" spans="1:11" x14ac:dyDescent="0.3">
      <c r="C126" s="4"/>
      <c r="K126" s="14"/>
    </row>
    <row r="127" spans="1:11" x14ac:dyDescent="0.3">
      <c r="A127" s="1" t="s">
        <v>105</v>
      </c>
      <c r="B127" s="1" t="s">
        <v>198</v>
      </c>
      <c r="C127" s="2" t="s">
        <v>7</v>
      </c>
      <c r="D127" s="3"/>
      <c r="E127" s="3"/>
      <c r="F127" s="3"/>
      <c r="G127" s="3"/>
      <c r="H127" s="3"/>
      <c r="I127" s="3"/>
      <c r="J127" s="3"/>
      <c r="K127" s="13">
        <f t="shared" ref="K127:K141" si="6">SUM(D127:J127)</f>
        <v>0</v>
      </c>
    </row>
    <row r="128" spans="1:11" x14ac:dyDescent="0.3">
      <c r="A128" s="1" t="s">
        <v>105</v>
      </c>
      <c r="B128" s="1" t="s">
        <v>16</v>
      </c>
      <c r="C128" s="2" t="s">
        <v>76</v>
      </c>
      <c r="D128" s="3"/>
      <c r="E128" s="3"/>
      <c r="F128" s="3"/>
      <c r="G128" s="3"/>
      <c r="H128" s="3"/>
      <c r="I128" s="16"/>
      <c r="J128" s="16"/>
      <c r="K128" s="13">
        <f t="shared" si="6"/>
        <v>0</v>
      </c>
    </row>
    <row r="129" spans="1:11" x14ac:dyDescent="0.3">
      <c r="A129" s="1" t="s">
        <v>105</v>
      </c>
      <c r="B129" s="1" t="s">
        <v>77</v>
      </c>
      <c r="C129" s="2" t="s">
        <v>78</v>
      </c>
      <c r="D129" s="3">
        <v>21</v>
      </c>
      <c r="E129" s="3">
        <v>24</v>
      </c>
      <c r="F129" s="3">
        <v>59</v>
      </c>
      <c r="G129" s="3">
        <v>120</v>
      </c>
      <c r="H129" s="3"/>
      <c r="I129" s="16"/>
      <c r="J129" s="16"/>
      <c r="K129" s="13">
        <f t="shared" si="6"/>
        <v>224</v>
      </c>
    </row>
    <row r="130" spans="1:11" x14ac:dyDescent="0.3">
      <c r="A130" s="1" t="s">
        <v>105</v>
      </c>
      <c r="B130" s="1" t="s">
        <v>63</v>
      </c>
      <c r="C130" s="2" t="s">
        <v>62</v>
      </c>
      <c r="D130" s="3">
        <v>43.2</v>
      </c>
      <c r="E130" s="3"/>
      <c r="F130" s="3"/>
      <c r="G130" s="3"/>
      <c r="H130" s="3"/>
      <c r="I130" s="16"/>
      <c r="J130" s="16"/>
      <c r="K130" s="13">
        <f t="shared" si="6"/>
        <v>43.2</v>
      </c>
    </row>
    <row r="131" spans="1:11" x14ac:dyDescent="0.3">
      <c r="A131" s="1" t="s">
        <v>105</v>
      </c>
      <c r="B131" s="1" t="s">
        <v>66</v>
      </c>
      <c r="C131" s="2" t="s">
        <v>79</v>
      </c>
      <c r="D131" s="3">
        <v>32.5</v>
      </c>
      <c r="E131" s="3"/>
      <c r="F131" s="3"/>
      <c r="G131" s="3"/>
      <c r="H131" s="3"/>
      <c r="I131" s="16"/>
      <c r="J131" s="16"/>
      <c r="K131" s="13">
        <f t="shared" si="6"/>
        <v>32.5</v>
      </c>
    </row>
    <row r="132" spans="1:11" x14ac:dyDescent="0.3">
      <c r="A132" s="1" t="s">
        <v>105</v>
      </c>
      <c r="B132" s="1" t="s">
        <v>80</v>
      </c>
      <c r="C132" s="2" t="s">
        <v>58</v>
      </c>
      <c r="D132" s="3">
        <v>15</v>
      </c>
      <c r="E132" s="3"/>
      <c r="F132" s="3"/>
      <c r="G132" s="3"/>
      <c r="H132" s="3"/>
      <c r="I132" s="16"/>
      <c r="J132" s="16"/>
      <c r="K132" s="13">
        <f t="shared" si="6"/>
        <v>15</v>
      </c>
    </row>
    <row r="133" spans="1:11" x14ac:dyDescent="0.3">
      <c r="A133" s="1" t="s">
        <v>105</v>
      </c>
      <c r="B133" s="1" t="s">
        <v>199</v>
      </c>
      <c r="C133" s="2" t="s">
        <v>200</v>
      </c>
      <c r="D133" s="3"/>
      <c r="E133" s="3"/>
      <c r="F133" s="3"/>
      <c r="G133" s="3"/>
      <c r="H133" s="3"/>
      <c r="I133" s="16"/>
      <c r="J133" s="16"/>
      <c r="K133" s="13">
        <f t="shared" si="6"/>
        <v>0</v>
      </c>
    </row>
    <row r="134" spans="1:11" x14ac:dyDescent="0.3">
      <c r="A134" s="1" t="s">
        <v>105</v>
      </c>
      <c r="B134" s="1" t="s">
        <v>81</v>
      </c>
      <c r="C134" s="2" t="s">
        <v>8</v>
      </c>
      <c r="D134" s="3">
        <v>154.5</v>
      </c>
      <c r="E134" s="3">
        <v>37</v>
      </c>
      <c r="F134" s="3">
        <v>60</v>
      </c>
      <c r="G134" s="3"/>
      <c r="H134" s="3"/>
      <c r="I134" s="16"/>
      <c r="J134" s="16"/>
      <c r="K134" s="13">
        <f t="shared" si="6"/>
        <v>251.5</v>
      </c>
    </row>
    <row r="135" spans="1:11" x14ac:dyDescent="0.3">
      <c r="A135" s="1" t="s">
        <v>105</v>
      </c>
      <c r="B135" s="1" t="s">
        <v>82</v>
      </c>
      <c r="C135" s="2" t="s">
        <v>52</v>
      </c>
      <c r="D135" s="3">
        <v>36</v>
      </c>
      <c r="E135" s="3">
        <v>59</v>
      </c>
      <c r="F135" s="3">
        <v>59</v>
      </c>
      <c r="G135" s="3">
        <v>36</v>
      </c>
      <c r="H135" s="3"/>
      <c r="I135" s="16"/>
      <c r="J135" s="16"/>
      <c r="K135" s="13">
        <f t="shared" si="6"/>
        <v>190</v>
      </c>
    </row>
    <row r="136" spans="1:11" x14ac:dyDescent="0.3">
      <c r="A136" s="1" t="s">
        <v>105</v>
      </c>
      <c r="B136" s="1" t="s">
        <v>74</v>
      </c>
      <c r="C136" s="2" t="s">
        <v>52</v>
      </c>
      <c r="D136" s="3"/>
      <c r="E136" s="3"/>
      <c r="F136" s="3"/>
      <c r="G136" s="3"/>
      <c r="H136" s="3"/>
      <c r="I136" s="16"/>
      <c r="J136" s="16"/>
      <c r="K136" s="13">
        <f t="shared" si="6"/>
        <v>0</v>
      </c>
    </row>
    <row r="137" spans="1:11" x14ac:dyDescent="0.3">
      <c r="A137" s="1" t="s">
        <v>105</v>
      </c>
      <c r="B137" s="1" t="s">
        <v>84</v>
      </c>
      <c r="C137" s="2" t="s">
        <v>85</v>
      </c>
      <c r="D137" s="3"/>
      <c r="E137" s="3"/>
      <c r="F137" s="3"/>
      <c r="G137" s="3"/>
      <c r="H137" s="3"/>
      <c r="I137" s="16"/>
      <c r="J137" s="16"/>
      <c r="K137" s="13">
        <f t="shared" si="6"/>
        <v>0</v>
      </c>
    </row>
    <row r="138" spans="1:11" x14ac:dyDescent="0.3">
      <c r="A138" s="1" t="s">
        <v>105</v>
      </c>
      <c r="B138" s="1" t="s">
        <v>86</v>
      </c>
      <c r="C138" s="2" t="s">
        <v>87</v>
      </c>
      <c r="D138" s="3"/>
      <c r="E138" s="3"/>
      <c r="F138" s="3"/>
      <c r="G138" s="3"/>
      <c r="H138" s="3"/>
      <c r="I138" s="16"/>
      <c r="J138" s="16"/>
      <c r="K138" s="13">
        <f t="shared" si="6"/>
        <v>0</v>
      </c>
    </row>
    <row r="139" spans="1:11" x14ac:dyDescent="0.3">
      <c r="A139" s="1" t="s">
        <v>105</v>
      </c>
      <c r="B139" s="1" t="s">
        <v>138</v>
      </c>
      <c r="C139" s="2" t="s">
        <v>139</v>
      </c>
      <c r="D139" s="3"/>
      <c r="E139" s="3"/>
      <c r="F139" s="3"/>
      <c r="G139" s="3"/>
      <c r="H139" s="3"/>
      <c r="I139" s="16"/>
      <c r="J139" s="16"/>
      <c r="K139" s="13">
        <f>SUM(D139:J139)</f>
        <v>0</v>
      </c>
    </row>
    <row r="140" spans="1:11" x14ac:dyDescent="0.3">
      <c r="A140" s="1" t="s">
        <v>105</v>
      </c>
      <c r="B140" s="1" t="s">
        <v>4</v>
      </c>
      <c r="C140" s="2" t="s">
        <v>88</v>
      </c>
      <c r="D140" s="3"/>
      <c r="E140" s="3"/>
      <c r="F140" s="3"/>
      <c r="G140" s="3"/>
      <c r="H140" s="3"/>
      <c r="I140" s="16"/>
      <c r="J140" s="16"/>
      <c r="K140" s="13">
        <f t="shared" si="6"/>
        <v>0</v>
      </c>
    </row>
    <row r="141" spans="1:11" x14ac:dyDescent="0.3">
      <c r="A141" s="18" t="s">
        <v>105</v>
      </c>
      <c r="B141" s="18" t="s">
        <v>213</v>
      </c>
      <c r="C141" s="2" t="s">
        <v>214</v>
      </c>
      <c r="D141" s="3"/>
      <c r="E141" s="3"/>
      <c r="F141" s="3"/>
      <c r="G141" s="3"/>
      <c r="H141" s="3"/>
      <c r="I141" s="3"/>
      <c r="J141" s="3"/>
      <c r="K141" s="13">
        <f t="shared" si="6"/>
        <v>0</v>
      </c>
    </row>
    <row r="142" spans="1:11" x14ac:dyDescent="0.3">
      <c r="C142" s="4"/>
      <c r="K142" s="15"/>
    </row>
    <row r="143" spans="1:11" x14ac:dyDescent="0.3">
      <c r="B143" s="1" t="s">
        <v>13</v>
      </c>
      <c r="C143" s="4"/>
      <c r="K143" s="13">
        <f>SUM(K128:K140)</f>
        <v>756.2</v>
      </c>
    </row>
    <row r="144" spans="1:11" x14ac:dyDescent="0.3">
      <c r="B144" s="1" t="s">
        <v>39</v>
      </c>
      <c r="C144" s="4"/>
      <c r="K144" s="13">
        <f>K143/15</f>
        <v>50.413333333333334</v>
      </c>
    </row>
    <row r="145" spans="1:11" x14ac:dyDescent="0.3">
      <c r="C145" s="4"/>
      <c r="K145" s="14"/>
    </row>
    <row r="146" spans="1:11" x14ac:dyDescent="0.3">
      <c r="A146" s="1" t="s">
        <v>117</v>
      </c>
      <c r="B146" s="1" t="s">
        <v>90</v>
      </c>
      <c r="C146" s="2" t="s">
        <v>70</v>
      </c>
      <c r="D146" s="3"/>
      <c r="E146" s="3"/>
      <c r="F146" s="3"/>
      <c r="G146" s="3"/>
      <c r="H146" s="3"/>
      <c r="I146" s="16"/>
      <c r="J146" s="16"/>
      <c r="K146" s="13">
        <f t="shared" ref="K146:K155" si="7">SUM(D146:J146)</f>
        <v>0</v>
      </c>
    </row>
    <row r="147" spans="1:11" x14ac:dyDescent="0.3">
      <c r="A147" s="1" t="s">
        <v>117</v>
      </c>
      <c r="B147" s="1" t="s">
        <v>91</v>
      </c>
      <c r="C147" s="2" t="s">
        <v>92</v>
      </c>
      <c r="D147" s="3">
        <v>78</v>
      </c>
      <c r="E147" s="3">
        <v>95</v>
      </c>
      <c r="F147" s="3">
        <v>126</v>
      </c>
      <c r="G147" s="3"/>
      <c r="H147" s="3"/>
      <c r="I147" s="16"/>
      <c r="J147" s="16"/>
      <c r="K147" s="13">
        <f t="shared" si="7"/>
        <v>299</v>
      </c>
    </row>
    <row r="148" spans="1:11" x14ac:dyDescent="0.3">
      <c r="A148" s="1" t="s">
        <v>117</v>
      </c>
      <c r="B148" s="1" t="s">
        <v>28</v>
      </c>
      <c r="C148" s="2" t="s">
        <v>52</v>
      </c>
      <c r="D148" s="3">
        <v>5.5</v>
      </c>
      <c r="E148" s="3"/>
      <c r="F148" s="3"/>
      <c r="G148" s="3"/>
      <c r="H148" s="3"/>
      <c r="I148" s="16"/>
      <c r="J148" s="16"/>
      <c r="K148" s="13">
        <f t="shared" si="7"/>
        <v>5.5</v>
      </c>
    </row>
    <row r="149" spans="1:11" x14ac:dyDescent="0.3">
      <c r="A149" s="1" t="s">
        <v>117</v>
      </c>
      <c r="B149" s="1" t="s">
        <v>93</v>
      </c>
      <c r="C149" s="2" t="s">
        <v>94</v>
      </c>
      <c r="D149" s="3"/>
      <c r="E149" s="3"/>
      <c r="F149" s="3"/>
      <c r="G149" s="3"/>
      <c r="H149" s="3"/>
      <c r="I149" s="16"/>
      <c r="J149" s="16"/>
      <c r="K149" s="13">
        <f t="shared" si="7"/>
        <v>0</v>
      </c>
    </row>
    <row r="150" spans="1:11" x14ac:dyDescent="0.3">
      <c r="A150" s="1" t="s">
        <v>117</v>
      </c>
      <c r="B150" s="1" t="s">
        <v>95</v>
      </c>
      <c r="C150" s="2" t="s">
        <v>96</v>
      </c>
      <c r="D150" s="3"/>
      <c r="E150" s="3"/>
      <c r="F150" s="3"/>
      <c r="G150" s="3"/>
      <c r="H150" s="3"/>
      <c r="I150" s="16"/>
      <c r="J150" s="16"/>
      <c r="K150" s="13">
        <f t="shared" si="7"/>
        <v>0</v>
      </c>
    </row>
    <row r="151" spans="1:11" x14ac:dyDescent="0.3">
      <c r="A151" s="1" t="s">
        <v>117</v>
      </c>
      <c r="B151" s="1" t="s">
        <v>97</v>
      </c>
      <c r="C151" s="2" t="s">
        <v>98</v>
      </c>
      <c r="D151" s="3"/>
      <c r="E151" s="3"/>
      <c r="F151" s="3"/>
      <c r="G151" s="3"/>
      <c r="H151" s="3"/>
      <c r="I151" s="16"/>
      <c r="J151" s="16"/>
      <c r="K151" s="13">
        <f t="shared" si="7"/>
        <v>0</v>
      </c>
    </row>
    <row r="152" spans="1:11" x14ac:dyDescent="0.3">
      <c r="A152" s="1" t="s">
        <v>117</v>
      </c>
      <c r="B152" s="1" t="s">
        <v>99</v>
      </c>
      <c r="C152" s="2" t="s">
        <v>100</v>
      </c>
      <c r="D152" s="3">
        <v>31</v>
      </c>
      <c r="E152" s="3"/>
      <c r="F152" s="3"/>
      <c r="G152" s="3"/>
      <c r="H152" s="3"/>
      <c r="I152" s="16"/>
      <c r="J152" s="16"/>
      <c r="K152" s="13">
        <f t="shared" si="7"/>
        <v>31</v>
      </c>
    </row>
    <row r="153" spans="1:11" x14ac:dyDescent="0.3">
      <c r="A153" s="1" t="s">
        <v>117</v>
      </c>
      <c r="B153" s="1" t="s">
        <v>101</v>
      </c>
      <c r="C153" s="2" t="s">
        <v>102</v>
      </c>
      <c r="D153" s="3">
        <v>31</v>
      </c>
      <c r="E153" s="3"/>
      <c r="F153" s="3"/>
      <c r="G153" s="3"/>
      <c r="H153" s="3"/>
      <c r="I153" s="16"/>
      <c r="J153" s="16"/>
      <c r="K153" s="13">
        <f t="shared" si="7"/>
        <v>31</v>
      </c>
    </row>
    <row r="154" spans="1:11" x14ac:dyDescent="0.3">
      <c r="A154" s="1" t="s">
        <v>117</v>
      </c>
      <c r="B154" s="1" t="s">
        <v>103</v>
      </c>
      <c r="C154" s="2" t="s">
        <v>104</v>
      </c>
      <c r="D154" s="3"/>
      <c r="E154" s="3"/>
      <c r="F154" s="3"/>
      <c r="G154" s="3"/>
      <c r="H154" s="3"/>
      <c r="I154" s="16"/>
      <c r="J154" s="16"/>
      <c r="K154" s="13">
        <f t="shared" si="7"/>
        <v>0</v>
      </c>
    </row>
    <row r="155" spans="1:11" x14ac:dyDescent="0.3">
      <c r="A155" s="18" t="s">
        <v>117</v>
      </c>
      <c r="B155" s="18" t="s">
        <v>215</v>
      </c>
      <c r="C155" s="2" t="s">
        <v>216</v>
      </c>
      <c r="D155" s="3"/>
      <c r="E155" s="3"/>
      <c r="F155" s="3"/>
      <c r="G155" s="3"/>
      <c r="H155" s="3"/>
      <c r="I155" s="3"/>
      <c r="J155" s="3"/>
      <c r="K155" s="13">
        <f t="shared" si="7"/>
        <v>0</v>
      </c>
    </row>
    <row r="156" spans="1:11" x14ac:dyDescent="0.3">
      <c r="C156" s="4"/>
      <c r="K156" s="15"/>
    </row>
    <row r="157" spans="1:11" x14ac:dyDescent="0.3">
      <c r="B157" s="1" t="s">
        <v>13</v>
      </c>
      <c r="C157" s="4"/>
      <c r="K157" s="13">
        <f>SUM(K146:K154)</f>
        <v>366.5</v>
      </c>
    </row>
    <row r="158" spans="1:11" x14ac:dyDescent="0.3">
      <c r="B158" s="1" t="s">
        <v>39</v>
      </c>
      <c r="C158" s="4"/>
      <c r="K158" s="13">
        <f>K157/10</f>
        <v>36.65</v>
      </c>
    </row>
    <row r="159" spans="1:11" x14ac:dyDescent="0.3">
      <c r="C159" s="4"/>
      <c r="K159" s="14"/>
    </row>
    <row r="160" spans="1:11" x14ac:dyDescent="0.3">
      <c r="A160" s="1" t="s">
        <v>124</v>
      </c>
      <c r="B160" s="1" t="s">
        <v>106</v>
      </c>
      <c r="C160" s="2" t="s">
        <v>58</v>
      </c>
      <c r="D160" s="3">
        <v>24</v>
      </c>
      <c r="E160" s="3"/>
      <c r="F160" s="3"/>
      <c r="G160" s="3"/>
      <c r="H160" s="3"/>
      <c r="I160" s="16"/>
      <c r="J160" s="16"/>
      <c r="K160" s="13">
        <f t="shared" ref="K160:K166" si="8">SUM(D160:J160)</f>
        <v>24</v>
      </c>
    </row>
    <row r="161" spans="1:11" x14ac:dyDescent="0.3">
      <c r="A161" s="1" t="s">
        <v>124</v>
      </c>
      <c r="B161" s="1" t="s">
        <v>107</v>
      </c>
      <c r="C161" s="2" t="s">
        <v>108</v>
      </c>
      <c r="D161" s="3"/>
      <c r="E161" s="3"/>
      <c r="F161" s="3"/>
      <c r="G161" s="3"/>
      <c r="H161" s="3"/>
      <c r="I161" s="16"/>
      <c r="J161" s="16"/>
      <c r="K161" s="13">
        <f t="shared" si="8"/>
        <v>0</v>
      </c>
    </row>
    <row r="162" spans="1:11" x14ac:dyDescent="0.3">
      <c r="A162" s="1" t="s">
        <v>124</v>
      </c>
      <c r="B162" s="1" t="s">
        <v>109</v>
      </c>
      <c r="C162" s="2" t="s">
        <v>110</v>
      </c>
      <c r="D162" s="3">
        <v>455</v>
      </c>
      <c r="E162" s="3"/>
      <c r="F162" s="3"/>
      <c r="G162" s="3"/>
      <c r="H162" s="3"/>
      <c r="I162" s="16"/>
      <c r="J162" s="16"/>
      <c r="K162" s="13">
        <f t="shared" si="8"/>
        <v>455</v>
      </c>
    </row>
    <row r="163" spans="1:11" x14ac:dyDescent="0.3">
      <c r="A163" s="1" t="s">
        <v>124</v>
      </c>
      <c r="B163" s="1" t="s">
        <v>111</v>
      </c>
      <c r="C163" s="2" t="s">
        <v>112</v>
      </c>
      <c r="D163" s="3"/>
      <c r="E163" s="3"/>
      <c r="F163" s="3"/>
      <c r="G163" s="3"/>
      <c r="H163" s="3"/>
      <c r="I163" s="16"/>
      <c r="J163" s="16"/>
      <c r="K163" s="13">
        <f t="shared" si="8"/>
        <v>0</v>
      </c>
    </row>
    <row r="164" spans="1:11" x14ac:dyDescent="0.3">
      <c r="A164" s="1" t="s">
        <v>124</v>
      </c>
      <c r="B164" s="1" t="s">
        <v>113</v>
      </c>
      <c r="C164" s="2" t="s">
        <v>96</v>
      </c>
      <c r="D164" s="3">
        <v>147.5</v>
      </c>
      <c r="E164" s="3">
        <v>19</v>
      </c>
      <c r="F164" s="3">
        <v>103.5</v>
      </c>
      <c r="G164" s="3">
        <v>66</v>
      </c>
      <c r="H164" s="3"/>
      <c r="I164" s="16"/>
      <c r="J164" s="16"/>
      <c r="K164" s="13">
        <f t="shared" si="8"/>
        <v>336</v>
      </c>
    </row>
    <row r="165" spans="1:11" x14ac:dyDescent="0.3">
      <c r="A165" s="1" t="s">
        <v>124</v>
      </c>
      <c r="B165" s="1" t="s">
        <v>114</v>
      </c>
      <c r="C165" s="2" t="s">
        <v>38</v>
      </c>
      <c r="D165" s="3"/>
      <c r="E165" s="3"/>
      <c r="F165" s="3"/>
      <c r="G165" s="3"/>
      <c r="H165" s="3"/>
      <c r="I165" s="16"/>
      <c r="J165" s="16"/>
      <c r="K165" s="13">
        <f t="shared" si="8"/>
        <v>0</v>
      </c>
    </row>
    <row r="166" spans="1:11" x14ac:dyDescent="0.3">
      <c r="A166" s="1" t="s">
        <v>124</v>
      </c>
      <c r="B166" s="1" t="s">
        <v>115</v>
      </c>
      <c r="C166" s="2" t="s">
        <v>116</v>
      </c>
      <c r="D166" s="3">
        <v>22.5</v>
      </c>
      <c r="E166" s="3"/>
      <c r="F166" s="3"/>
      <c r="G166" s="3"/>
      <c r="H166" s="3"/>
      <c r="I166" s="16"/>
      <c r="J166" s="16"/>
      <c r="K166" s="13">
        <f t="shared" si="8"/>
        <v>22.5</v>
      </c>
    </row>
    <row r="167" spans="1:11" x14ac:dyDescent="0.3">
      <c r="C167" s="4"/>
      <c r="K167" s="15"/>
    </row>
    <row r="168" spans="1:11" x14ac:dyDescent="0.3">
      <c r="B168" s="1" t="s">
        <v>13</v>
      </c>
      <c r="C168" s="4"/>
      <c r="K168" s="13">
        <f>SUM(K160:K166)</f>
        <v>837.5</v>
      </c>
    </row>
    <row r="169" spans="1:11" x14ac:dyDescent="0.3">
      <c r="B169" s="1" t="s">
        <v>39</v>
      </c>
      <c r="C169" s="4"/>
      <c r="K169" s="13">
        <f>K168/7</f>
        <v>119.64285714285714</v>
      </c>
    </row>
    <row r="170" spans="1:11" x14ac:dyDescent="0.3">
      <c r="C170" s="4"/>
      <c r="K170" s="14"/>
    </row>
    <row r="171" spans="1:11" x14ac:dyDescent="0.3">
      <c r="A171" s="1" t="s">
        <v>126</v>
      </c>
      <c r="B171" s="1" t="s">
        <v>16</v>
      </c>
      <c r="C171" s="2" t="s">
        <v>108</v>
      </c>
      <c r="D171" s="3"/>
      <c r="E171" s="3"/>
      <c r="F171" s="3"/>
      <c r="G171" s="3"/>
      <c r="H171" s="3"/>
      <c r="I171" s="16"/>
      <c r="J171" s="16"/>
      <c r="K171" s="13">
        <f t="shared" ref="K171:K177" si="9">SUM(D171:J171)</f>
        <v>0</v>
      </c>
    </row>
    <row r="172" spans="1:11" x14ac:dyDescent="0.3">
      <c r="A172" s="1" t="s">
        <v>126</v>
      </c>
      <c r="B172" s="1" t="s">
        <v>12</v>
      </c>
      <c r="C172" s="2" t="s">
        <v>52</v>
      </c>
      <c r="D172" s="3"/>
      <c r="E172" s="3"/>
      <c r="F172" s="3"/>
      <c r="G172" s="3"/>
      <c r="H172" s="3"/>
      <c r="I172" s="16"/>
      <c r="J172" s="16"/>
      <c r="K172" s="13">
        <f t="shared" si="9"/>
        <v>0</v>
      </c>
    </row>
    <row r="173" spans="1:11" x14ac:dyDescent="0.3">
      <c r="A173" s="1" t="s">
        <v>126</v>
      </c>
      <c r="B173" s="1" t="s">
        <v>118</v>
      </c>
      <c r="C173" s="2" t="s">
        <v>119</v>
      </c>
      <c r="D173" s="3">
        <v>5.5</v>
      </c>
      <c r="E173" s="3"/>
      <c r="F173" s="3"/>
      <c r="G173" s="3"/>
      <c r="H173" s="3"/>
      <c r="I173" s="16"/>
      <c r="J173" s="16"/>
      <c r="K173" s="13">
        <f t="shared" si="9"/>
        <v>5.5</v>
      </c>
    </row>
    <row r="174" spans="1:11" x14ac:dyDescent="0.3">
      <c r="A174" s="1" t="s">
        <v>126</v>
      </c>
      <c r="B174" s="1" t="s">
        <v>118</v>
      </c>
      <c r="C174" s="2" t="s">
        <v>62</v>
      </c>
      <c r="D174" s="3">
        <v>5.5</v>
      </c>
      <c r="E174" s="3"/>
      <c r="F174" s="3"/>
      <c r="G174" s="3"/>
      <c r="H174" s="3"/>
      <c r="I174" s="16"/>
      <c r="J174" s="16"/>
      <c r="K174" s="13">
        <f t="shared" si="9"/>
        <v>5.5</v>
      </c>
    </row>
    <row r="175" spans="1:11" x14ac:dyDescent="0.3">
      <c r="A175" s="1" t="s">
        <v>126</v>
      </c>
      <c r="B175" s="1" t="s">
        <v>120</v>
      </c>
      <c r="C175" s="2" t="s">
        <v>121</v>
      </c>
      <c r="D175" s="3"/>
      <c r="E175" s="3"/>
      <c r="F175" s="3"/>
      <c r="G175" s="3"/>
      <c r="H175" s="3"/>
      <c r="I175" s="16"/>
      <c r="J175" s="16"/>
      <c r="K175" s="13">
        <f t="shared" si="9"/>
        <v>0</v>
      </c>
    </row>
    <row r="176" spans="1:11" x14ac:dyDescent="0.3">
      <c r="A176" s="1" t="s">
        <v>126</v>
      </c>
      <c r="B176" s="1" t="s">
        <v>122</v>
      </c>
      <c r="C176" s="2" t="s">
        <v>123</v>
      </c>
      <c r="D176" s="3"/>
      <c r="E176" s="3"/>
      <c r="F176" s="3"/>
      <c r="G176" s="3"/>
      <c r="H176" s="3"/>
      <c r="I176" s="16"/>
      <c r="J176" s="16"/>
      <c r="K176" s="13">
        <f t="shared" si="9"/>
        <v>0</v>
      </c>
    </row>
    <row r="177" spans="1:11" x14ac:dyDescent="0.3">
      <c r="A177" s="18" t="s">
        <v>126</v>
      </c>
      <c r="B177" s="18" t="s">
        <v>213</v>
      </c>
      <c r="C177" s="2" t="s">
        <v>212</v>
      </c>
      <c r="D177" s="3"/>
      <c r="E177" s="3"/>
      <c r="F177" s="3"/>
      <c r="G177" s="3"/>
      <c r="H177" s="3"/>
      <c r="I177" s="3"/>
      <c r="J177" s="3"/>
      <c r="K177" s="13">
        <f t="shared" si="9"/>
        <v>0</v>
      </c>
    </row>
    <row r="178" spans="1:11" x14ac:dyDescent="0.3">
      <c r="C178" s="4"/>
      <c r="K178" s="15"/>
    </row>
    <row r="179" spans="1:11" x14ac:dyDescent="0.3">
      <c r="B179" s="1" t="s">
        <v>13</v>
      </c>
      <c r="C179" s="4"/>
      <c r="K179" s="13">
        <f>SUM(K171:K176)</f>
        <v>11</v>
      </c>
    </row>
    <row r="180" spans="1:11" x14ac:dyDescent="0.3">
      <c r="B180" s="1" t="s">
        <v>39</v>
      </c>
      <c r="C180" s="4"/>
      <c r="K180" s="13">
        <f>K179/7</f>
        <v>1.5714285714285714</v>
      </c>
    </row>
    <row r="181" spans="1:11" x14ac:dyDescent="0.3">
      <c r="C181" s="4"/>
      <c r="K181" s="14"/>
    </row>
    <row r="182" spans="1:11" x14ac:dyDescent="0.3">
      <c r="B182" s="7"/>
      <c r="C182" s="4"/>
      <c r="K182" s="8"/>
    </row>
    <row r="183" spans="1:11" x14ac:dyDescent="0.3">
      <c r="C183" s="4" t="s">
        <v>189</v>
      </c>
      <c r="D183" s="5" t="s">
        <v>190</v>
      </c>
      <c r="E183" s="5" t="s">
        <v>191</v>
      </c>
      <c r="K183" s="15"/>
    </row>
    <row r="184" spans="1:11" x14ac:dyDescent="0.3">
      <c r="A184" s="1"/>
      <c r="B184" s="9" t="s">
        <v>3</v>
      </c>
      <c r="C184" s="2">
        <f>K30</f>
        <v>564.20000000000005</v>
      </c>
      <c r="D184" s="3">
        <f>K50</f>
        <v>25.169230769230769</v>
      </c>
      <c r="E184" s="3" t="s">
        <v>219</v>
      </c>
      <c r="K184" s="15"/>
    </row>
    <row r="185" spans="1:11" x14ac:dyDescent="0.3">
      <c r="A185" s="9"/>
      <c r="B185" s="10" t="s">
        <v>127</v>
      </c>
      <c r="C185" s="11">
        <f>K49</f>
        <v>327.2</v>
      </c>
      <c r="D185" s="13">
        <f>K50</f>
        <v>25.169230769230769</v>
      </c>
      <c r="E185" s="3" t="s">
        <v>219</v>
      </c>
      <c r="K185" s="15"/>
    </row>
    <row r="186" spans="1:11" x14ac:dyDescent="0.3">
      <c r="A186" s="9"/>
      <c r="B186" s="10" t="s">
        <v>128</v>
      </c>
      <c r="C186" s="11">
        <f>K71</f>
        <v>692.7</v>
      </c>
      <c r="D186" s="13">
        <f>K72</f>
        <v>38.483333333333334</v>
      </c>
      <c r="E186" s="3" t="s">
        <v>59</v>
      </c>
      <c r="K186" s="15"/>
    </row>
    <row r="187" spans="1:11" x14ac:dyDescent="0.3">
      <c r="A187" s="9"/>
      <c r="B187" s="10" t="s">
        <v>129</v>
      </c>
      <c r="C187" s="11">
        <f>K89</f>
        <v>272.60000000000002</v>
      </c>
      <c r="D187" s="13">
        <f>K90</f>
        <v>19.471428571428572</v>
      </c>
      <c r="E187" s="3" t="s">
        <v>117</v>
      </c>
      <c r="K187" s="15"/>
    </row>
    <row r="188" spans="1:11" x14ac:dyDescent="0.3">
      <c r="A188" s="9"/>
      <c r="B188" s="10" t="s">
        <v>130</v>
      </c>
      <c r="C188" s="11">
        <f>K106</f>
        <v>512</v>
      </c>
      <c r="D188" s="13">
        <f>K107</f>
        <v>39.384615384615387</v>
      </c>
      <c r="E188" s="3" t="s">
        <v>126</v>
      </c>
      <c r="K188" s="15"/>
    </row>
    <row r="189" spans="1:11" x14ac:dyDescent="0.3">
      <c r="A189" s="9"/>
      <c r="B189" s="10" t="s">
        <v>131</v>
      </c>
      <c r="C189" s="11">
        <f>K124</f>
        <v>995.2</v>
      </c>
      <c r="D189" s="13">
        <f>K125</f>
        <v>76.553846153846152</v>
      </c>
      <c r="E189" s="3" t="s">
        <v>40</v>
      </c>
      <c r="K189" s="15"/>
    </row>
    <row r="190" spans="1:11" x14ac:dyDescent="0.3">
      <c r="A190" s="9"/>
      <c r="B190" s="10" t="s">
        <v>132</v>
      </c>
      <c r="C190" s="11">
        <f>K143</f>
        <v>756.2</v>
      </c>
      <c r="D190" s="13">
        <f>K144</f>
        <v>50.413333333333334</v>
      </c>
      <c r="E190" s="3" t="s">
        <v>75</v>
      </c>
      <c r="K190" s="15"/>
    </row>
    <row r="191" spans="1:11" x14ac:dyDescent="0.3">
      <c r="A191" s="9"/>
      <c r="B191" s="10" t="s">
        <v>133</v>
      </c>
      <c r="C191" s="11">
        <f>K157</f>
        <v>366.5</v>
      </c>
      <c r="D191" s="13">
        <f>K158</f>
        <v>36.65</v>
      </c>
      <c r="E191" s="3" t="s">
        <v>124</v>
      </c>
      <c r="K191" s="15"/>
    </row>
    <row r="192" spans="1:11" x14ac:dyDescent="0.3">
      <c r="A192" s="9"/>
      <c r="B192" s="10" t="s">
        <v>134</v>
      </c>
      <c r="C192" s="11">
        <f>K168</f>
        <v>837.5</v>
      </c>
      <c r="D192" s="13">
        <f>K169</f>
        <v>119.64285714285714</v>
      </c>
      <c r="E192" s="3" t="s">
        <v>142</v>
      </c>
      <c r="K192" s="15"/>
    </row>
    <row r="193" spans="1:11" x14ac:dyDescent="0.3">
      <c r="A193" s="9"/>
      <c r="B193" s="10" t="s">
        <v>135</v>
      </c>
      <c r="C193" s="11">
        <f>K179</f>
        <v>11</v>
      </c>
      <c r="D193" s="13">
        <f>K180</f>
        <v>1.5714285714285714</v>
      </c>
      <c r="E193" s="3" t="s">
        <v>220</v>
      </c>
      <c r="K193" s="15"/>
    </row>
    <row r="194" spans="1:11" x14ac:dyDescent="0.3">
      <c r="C194" s="4"/>
      <c r="K194" s="15"/>
    </row>
    <row r="195" spans="1:11" x14ac:dyDescent="0.3">
      <c r="C195" s="4"/>
      <c r="K195" s="15"/>
    </row>
    <row r="196" spans="1:11" x14ac:dyDescent="0.3">
      <c r="B196" s="12" t="s">
        <v>188</v>
      </c>
      <c r="C196" s="2">
        <f>SUM(C185:C193)</f>
        <v>4770.8999999999996</v>
      </c>
      <c r="F196" s="50" t="s">
        <v>39</v>
      </c>
      <c r="G196" s="50"/>
      <c r="H196" s="50"/>
      <c r="I196" s="50">
        <f>C196/110</f>
        <v>43.371818181818178</v>
      </c>
      <c r="J196" s="50"/>
      <c r="K196" s="15"/>
    </row>
    <row r="197" spans="1:11" x14ac:dyDescent="0.3">
      <c r="B197" s="12" t="s">
        <v>3</v>
      </c>
      <c r="C197" s="2">
        <f>C184</f>
        <v>564.20000000000005</v>
      </c>
      <c r="K197" s="15"/>
    </row>
    <row r="198" spans="1:11" x14ac:dyDescent="0.3">
      <c r="B198" s="12" t="s">
        <v>136</v>
      </c>
      <c r="C198" s="2">
        <f>SUM(C196:C197)</f>
        <v>5335.0999999999995</v>
      </c>
      <c r="K198" s="15"/>
    </row>
  </sheetData>
  <mergeCells count="3">
    <mergeCell ref="A1:J1"/>
    <mergeCell ref="F196:H196"/>
    <mergeCell ref="I196:J19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3"/>
  <sheetViews>
    <sheetView tabSelected="1" workbookViewId="0">
      <selection activeCell="K1" sqref="K1:K30"/>
    </sheetView>
  </sheetViews>
  <sheetFormatPr defaultRowHeight="14.4" x14ac:dyDescent="0.3"/>
  <cols>
    <col min="8" max="10" width="0.6640625" customWidth="1"/>
    <col min="11" max="11" width="10.5546875" customWidth="1"/>
    <col min="12" max="12" width="12" style="43" customWidth="1"/>
    <col min="13" max="13" width="11.5546875" style="39" bestFit="1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3"/>
      <c r="E1" s="3"/>
      <c r="F1" s="3"/>
      <c r="G1" s="3"/>
      <c r="H1" s="3"/>
      <c r="I1" s="16"/>
      <c r="J1" s="16"/>
      <c r="K1" s="47" t="s">
        <v>223</v>
      </c>
      <c r="L1" s="42" t="s">
        <v>221</v>
      </c>
      <c r="M1" s="38" t="s">
        <v>222</v>
      </c>
    </row>
    <row r="2" spans="1:13" x14ac:dyDescent="0.3">
      <c r="A2" s="1" t="s">
        <v>217</v>
      </c>
      <c r="B2" s="1"/>
      <c r="C2" s="2"/>
      <c r="D2" s="3">
        <v>52</v>
      </c>
      <c r="E2" s="3"/>
      <c r="F2" s="3"/>
      <c r="G2" s="3"/>
      <c r="H2" s="3"/>
      <c r="I2" s="16"/>
      <c r="J2" s="16"/>
      <c r="K2" s="36">
        <f t="shared" ref="K2:K27" si="0">SUM(B2:J2)</f>
        <v>52</v>
      </c>
      <c r="L2" s="42">
        <f>'podzim24-25'!K2</f>
        <v>26</v>
      </c>
      <c r="M2" s="38">
        <f>K2+L2</f>
        <v>78</v>
      </c>
    </row>
    <row r="3" spans="1:13" x14ac:dyDescent="0.3">
      <c r="A3" s="1" t="s">
        <v>3</v>
      </c>
      <c r="B3" s="1" t="s">
        <v>180</v>
      </c>
      <c r="C3" s="2" t="s">
        <v>181</v>
      </c>
      <c r="D3" s="3">
        <v>98</v>
      </c>
      <c r="E3" s="3"/>
      <c r="F3" s="3"/>
      <c r="G3" s="3"/>
      <c r="H3" s="3"/>
      <c r="I3" s="16"/>
      <c r="J3" s="16"/>
      <c r="K3" s="36">
        <f t="shared" si="0"/>
        <v>98</v>
      </c>
      <c r="L3" s="42">
        <f>'podzim24-25'!K3</f>
        <v>0</v>
      </c>
      <c r="M3" s="38">
        <f t="shared" ref="M3:M27" si="1">K3+L3</f>
        <v>98</v>
      </c>
    </row>
    <row r="4" spans="1:13" x14ac:dyDescent="0.3">
      <c r="A4" s="1" t="s">
        <v>3</v>
      </c>
      <c r="B4" s="1" t="s">
        <v>206</v>
      </c>
      <c r="C4" s="2" t="s">
        <v>201</v>
      </c>
      <c r="D4" s="3"/>
      <c r="E4" s="3"/>
      <c r="F4" s="3"/>
      <c r="G4" s="3"/>
      <c r="H4" s="3"/>
      <c r="I4" s="16"/>
      <c r="J4" s="16"/>
      <c r="K4" s="36">
        <f t="shared" si="0"/>
        <v>0</v>
      </c>
      <c r="L4" s="42">
        <f>'podzim24-25'!K4</f>
        <v>104</v>
      </c>
      <c r="M4" s="38">
        <f t="shared" si="1"/>
        <v>104</v>
      </c>
    </row>
    <row r="5" spans="1:13" x14ac:dyDescent="0.3">
      <c r="A5" s="1" t="s">
        <v>3</v>
      </c>
      <c r="B5" s="1" t="s">
        <v>207</v>
      </c>
      <c r="C5" s="2" t="s">
        <v>15</v>
      </c>
      <c r="D5" s="3"/>
      <c r="E5" s="3"/>
      <c r="F5" s="3"/>
      <c r="G5" s="3"/>
      <c r="H5" s="3"/>
      <c r="I5" s="16"/>
      <c r="J5" s="16"/>
      <c r="K5" s="36">
        <f t="shared" si="0"/>
        <v>0</v>
      </c>
      <c r="L5" s="42">
        <f>'podzim24-25'!K5</f>
        <v>41</v>
      </c>
      <c r="M5" s="38">
        <f t="shared" si="1"/>
        <v>41</v>
      </c>
    </row>
    <row r="6" spans="1:13" x14ac:dyDescent="0.3">
      <c r="A6" s="1" t="s">
        <v>3</v>
      </c>
      <c r="B6" s="1" t="s">
        <v>168</v>
      </c>
      <c r="C6" s="2" t="s">
        <v>92</v>
      </c>
      <c r="D6" s="3"/>
      <c r="E6" s="3"/>
      <c r="F6" s="3"/>
      <c r="G6" s="3"/>
      <c r="H6" s="3"/>
      <c r="I6" s="16"/>
      <c r="J6" s="16"/>
      <c r="K6" s="36">
        <f t="shared" si="0"/>
        <v>0</v>
      </c>
      <c r="L6" s="42">
        <f>'podzim24-25'!K6</f>
        <v>0</v>
      </c>
      <c r="M6" s="38">
        <f t="shared" si="1"/>
        <v>0</v>
      </c>
    </row>
    <row r="7" spans="1:13" x14ac:dyDescent="0.3">
      <c r="A7" s="1" t="s">
        <v>3</v>
      </c>
      <c r="B7" s="1" t="s">
        <v>169</v>
      </c>
      <c r="C7" s="2" t="s">
        <v>58</v>
      </c>
      <c r="D7" s="3"/>
      <c r="E7" s="3"/>
      <c r="F7" s="3"/>
      <c r="G7" s="3"/>
      <c r="H7" s="3"/>
      <c r="I7" s="16"/>
      <c r="J7" s="16"/>
      <c r="K7" s="36">
        <f t="shared" si="0"/>
        <v>0</v>
      </c>
      <c r="L7" s="42">
        <f>'podzim24-25'!K7</f>
        <v>0</v>
      </c>
      <c r="M7" s="38">
        <f t="shared" si="1"/>
        <v>0</v>
      </c>
    </row>
    <row r="8" spans="1:13" x14ac:dyDescent="0.3">
      <c r="A8" s="1" t="s">
        <v>3</v>
      </c>
      <c r="B8" s="1" t="s">
        <v>208</v>
      </c>
      <c r="C8" s="2" t="s">
        <v>202</v>
      </c>
      <c r="D8" s="3"/>
      <c r="E8" s="3"/>
      <c r="F8" s="3"/>
      <c r="G8" s="3"/>
      <c r="H8" s="3"/>
      <c r="I8" s="16"/>
      <c r="J8" s="16"/>
      <c r="K8" s="36">
        <f t="shared" si="0"/>
        <v>0</v>
      </c>
      <c r="L8" s="42">
        <f>'podzim24-25'!K8</f>
        <v>0</v>
      </c>
      <c r="M8" s="38">
        <f t="shared" si="1"/>
        <v>0</v>
      </c>
    </row>
    <row r="9" spans="1:13" x14ac:dyDescent="0.3">
      <c r="A9" s="1" t="s">
        <v>3</v>
      </c>
      <c r="B9" s="1" t="s">
        <v>182</v>
      </c>
      <c r="C9" s="2" t="s">
        <v>25</v>
      </c>
      <c r="D9" s="3"/>
      <c r="E9" s="3"/>
      <c r="F9" s="3"/>
      <c r="G9" s="3"/>
      <c r="H9" s="3"/>
      <c r="I9" s="16"/>
      <c r="J9" s="16"/>
      <c r="K9" s="36">
        <f t="shared" si="0"/>
        <v>0</v>
      </c>
      <c r="L9" s="42">
        <f>'podzim24-25'!K9</f>
        <v>0</v>
      </c>
      <c r="M9" s="38">
        <f t="shared" si="1"/>
        <v>0</v>
      </c>
    </row>
    <row r="10" spans="1:13" x14ac:dyDescent="0.3">
      <c r="A10" s="1" t="s">
        <v>3</v>
      </c>
      <c r="B10" s="1" t="s">
        <v>170</v>
      </c>
      <c r="C10" s="2" t="s">
        <v>171</v>
      </c>
      <c r="D10" s="3"/>
      <c r="E10" s="3"/>
      <c r="F10" s="3"/>
      <c r="G10" s="3"/>
      <c r="H10" s="3"/>
      <c r="I10" s="16"/>
      <c r="J10" s="16"/>
      <c r="K10" s="36">
        <f t="shared" si="0"/>
        <v>0</v>
      </c>
      <c r="L10" s="42">
        <f>'podzim24-25'!K10</f>
        <v>0</v>
      </c>
      <c r="M10" s="38">
        <f t="shared" si="1"/>
        <v>0</v>
      </c>
    </row>
    <row r="11" spans="1:13" x14ac:dyDescent="0.3">
      <c r="A11" s="1" t="s">
        <v>3</v>
      </c>
      <c r="B11" s="1" t="s">
        <v>26</v>
      </c>
      <c r="C11" s="2" t="s">
        <v>31</v>
      </c>
      <c r="D11" s="3">
        <v>39</v>
      </c>
      <c r="E11" s="3">
        <v>107</v>
      </c>
      <c r="F11" s="3"/>
      <c r="G11" s="3"/>
      <c r="H11" s="3"/>
      <c r="I11" s="16"/>
      <c r="J11" s="16"/>
      <c r="K11" s="36">
        <f t="shared" si="0"/>
        <v>146</v>
      </c>
      <c r="L11" s="42">
        <f>'podzim24-25'!K11</f>
        <v>133.5</v>
      </c>
      <c r="M11" s="38">
        <f t="shared" si="1"/>
        <v>279.5</v>
      </c>
    </row>
    <row r="12" spans="1:13" x14ac:dyDescent="0.3">
      <c r="A12" s="1" t="s">
        <v>3</v>
      </c>
      <c r="B12" s="1" t="s">
        <v>151</v>
      </c>
      <c r="C12" s="2" t="s">
        <v>57</v>
      </c>
      <c r="D12" s="3"/>
      <c r="E12" s="3"/>
      <c r="F12" s="3"/>
      <c r="G12" s="3"/>
      <c r="H12" s="3"/>
      <c r="I12" s="16"/>
      <c r="J12" s="16"/>
      <c r="K12" s="36">
        <f t="shared" si="0"/>
        <v>0</v>
      </c>
      <c r="L12" s="42">
        <f>'podzim24-25'!K12</f>
        <v>0</v>
      </c>
      <c r="M12" s="38">
        <f t="shared" si="1"/>
        <v>0</v>
      </c>
    </row>
    <row r="13" spans="1:13" x14ac:dyDescent="0.3">
      <c r="A13" s="1" t="s">
        <v>3</v>
      </c>
      <c r="B13" s="1" t="s">
        <v>151</v>
      </c>
      <c r="C13" s="2" t="s">
        <v>52</v>
      </c>
      <c r="D13" s="3"/>
      <c r="E13" s="3"/>
      <c r="F13" s="3"/>
      <c r="G13" s="3"/>
      <c r="H13" s="3"/>
      <c r="I13" s="16"/>
      <c r="J13" s="16"/>
      <c r="K13" s="36">
        <f t="shared" si="0"/>
        <v>0</v>
      </c>
      <c r="L13" s="42">
        <f>'podzim24-25'!K13</f>
        <v>0</v>
      </c>
      <c r="M13" s="38">
        <f t="shared" si="1"/>
        <v>0</v>
      </c>
    </row>
    <row r="14" spans="1:13" x14ac:dyDescent="0.3">
      <c r="A14" s="1" t="s">
        <v>3</v>
      </c>
      <c r="B14" s="1" t="s">
        <v>151</v>
      </c>
      <c r="C14" s="2" t="s">
        <v>85</v>
      </c>
      <c r="D14" s="3"/>
      <c r="E14" s="3"/>
      <c r="F14" s="3"/>
      <c r="G14" s="3"/>
      <c r="H14" s="3"/>
      <c r="I14" s="16"/>
      <c r="J14" s="16"/>
      <c r="K14" s="36">
        <f t="shared" si="0"/>
        <v>0</v>
      </c>
      <c r="L14" s="42">
        <f>'podzim24-25'!K14</f>
        <v>0</v>
      </c>
      <c r="M14" s="38">
        <f t="shared" si="1"/>
        <v>0</v>
      </c>
    </row>
    <row r="15" spans="1:13" x14ac:dyDescent="0.3">
      <c r="A15" s="1" t="s">
        <v>3</v>
      </c>
      <c r="B15" s="1" t="s">
        <v>172</v>
      </c>
      <c r="C15" s="2" t="s">
        <v>125</v>
      </c>
      <c r="D15" s="3">
        <v>49</v>
      </c>
      <c r="E15" s="3"/>
      <c r="F15" s="3"/>
      <c r="G15" s="3"/>
      <c r="H15" s="3"/>
      <c r="I15" s="16"/>
      <c r="J15" s="16"/>
      <c r="K15" s="36">
        <f t="shared" si="0"/>
        <v>49</v>
      </c>
      <c r="L15" s="42">
        <f>'podzim24-25'!K15</f>
        <v>11</v>
      </c>
      <c r="M15" s="38">
        <f t="shared" si="1"/>
        <v>60</v>
      </c>
    </row>
    <row r="16" spans="1:13" x14ac:dyDescent="0.3">
      <c r="A16" s="1" t="s">
        <v>3</v>
      </c>
      <c r="B16" s="1" t="s">
        <v>172</v>
      </c>
      <c r="C16" s="2" t="s">
        <v>173</v>
      </c>
      <c r="D16" s="3">
        <v>49</v>
      </c>
      <c r="E16" s="3"/>
      <c r="F16" s="3"/>
      <c r="G16" s="3"/>
      <c r="H16" s="3"/>
      <c r="I16" s="16"/>
      <c r="J16" s="16"/>
      <c r="K16" s="36">
        <f t="shared" si="0"/>
        <v>49</v>
      </c>
      <c r="L16" s="42">
        <f>'podzim24-25'!K16</f>
        <v>22</v>
      </c>
      <c r="M16" s="38">
        <f t="shared" si="1"/>
        <v>71</v>
      </c>
    </row>
    <row r="17" spans="1:13" x14ac:dyDescent="0.3">
      <c r="A17" s="1" t="s">
        <v>3</v>
      </c>
      <c r="B17" s="1" t="s">
        <v>68</v>
      </c>
      <c r="C17" s="2" t="s">
        <v>203</v>
      </c>
      <c r="D17" s="3"/>
      <c r="E17" s="3"/>
      <c r="F17" s="3"/>
      <c r="G17" s="3"/>
      <c r="H17" s="3"/>
      <c r="I17" s="16"/>
      <c r="J17" s="16"/>
      <c r="K17" s="36">
        <f t="shared" si="0"/>
        <v>0</v>
      </c>
      <c r="L17" s="42">
        <f>'podzim24-25'!K17</f>
        <v>9</v>
      </c>
      <c r="M17" s="38">
        <f t="shared" si="1"/>
        <v>9</v>
      </c>
    </row>
    <row r="18" spans="1:13" x14ac:dyDescent="0.3">
      <c r="A18" s="1" t="s">
        <v>3</v>
      </c>
      <c r="B18" s="1" t="s">
        <v>209</v>
      </c>
      <c r="C18" s="2" t="s">
        <v>204</v>
      </c>
      <c r="D18" s="3">
        <v>40</v>
      </c>
      <c r="E18" s="3"/>
      <c r="F18" s="3"/>
      <c r="G18" s="3"/>
      <c r="H18" s="3"/>
      <c r="I18" s="16"/>
      <c r="J18" s="16"/>
      <c r="K18" s="36">
        <f t="shared" si="0"/>
        <v>40</v>
      </c>
      <c r="L18" s="42">
        <f>'podzim24-25'!K18</f>
        <v>0</v>
      </c>
      <c r="M18" s="38">
        <f t="shared" si="1"/>
        <v>40</v>
      </c>
    </row>
    <row r="19" spans="1:13" x14ac:dyDescent="0.3">
      <c r="A19" s="1" t="s">
        <v>3</v>
      </c>
      <c r="B19" s="1" t="s">
        <v>174</v>
      </c>
      <c r="C19" s="2" t="s">
        <v>19</v>
      </c>
      <c r="D19" s="3"/>
      <c r="E19" s="3"/>
      <c r="F19" s="3"/>
      <c r="G19" s="3"/>
      <c r="H19" s="3"/>
      <c r="I19" s="16"/>
      <c r="J19" s="16"/>
      <c r="K19" s="36">
        <f t="shared" si="0"/>
        <v>0</v>
      </c>
      <c r="L19" s="42">
        <f>'podzim24-25'!K19</f>
        <v>0</v>
      </c>
      <c r="M19" s="38">
        <f t="shared" si="1"/>
        <v>0</v>
      </c>
    </row>
    <row r="20" spans="1:13" x14ac:dyDescent="0.3">
      <c r="A20" s="1" t="s">
        <v>3</v>
      </c>
      <c r="B20" s="1" t="s">
        <v>109</v>
      </c>
      <c r="C20" s="2" t="s">
        <v>183</v>
      </c>
      <c r="D20" s="3"/>
      <c r="E20" s="3"/>
      <c r="F20" s="3"/>
      <c r="G20" s="3"/>
      <c r="H20" s="3"/>
      <c r="I20" s="16"/>
      <c r="J20" s="16"/>
      <c r="K20" s="36">
        <f t="shared" si="0"/>
        <v>0</v>
      </c>
      <c r="L20" s="42">
        <f>'podzim24-25'!K20</f>
        <v>0</v>
      </c>
      <c r="M20" s="38">
        <f t="shared" si="1"/>
        <v>0</v>
      </c>
    </row>
    <row r="21" spans="1:13" x14ac:dyDescent="0.3">
      <c r="A21" s="1" t="s">
        <v>3</v>
      </c>
      <c r="B21" s="1" t="s">
        <v>34</v>
      </c>
      <c r="C21" s="2" t="s">
        <v>52</v>
      </c>
      <c r="D21" s="3"/>
      <c r="E21" s="3"/>
      <c r="F21" s="3"/>
      <c r="G21" s="3"/>
      <c r="H21" s="3"/>
      <c r="I21" s="16"/>
      <c r="J21" s="16"/>
      <c r="K21" s="36">
        <f t="shared" si="0"/>
        <v>0</v>
      </c>
      <c r="L21" s="42"/>
      <c r="M21" s="38">
        <f t="shared" si="1"/>
        <v>0</v>
      </c>
    </row>
    <row r="22" spans="1:13" x14ac:dyDescent="0.3">
      <c r="A22" s="1" t="s">
        <v>3</v>
      </c>
      <c r="B22" s="1" t="s">
        <v>210</v>
      </c>
      <c r="C22" s="2" t="s">
        <v>205</v>
      </c>
      <c r="D22" s="3"/>
      <c r="E22" s="3"/>
      <c r="F22" s="3"/>
      <c r="G22" s="3"/>
      <c r="H22" s="3"/>
      <c r="I22" s="16"/>
      <c r="J22" s="16"/>
      <c r="K22" s="36">
        <f t="shared" si="0"/>
        <v>0</v>
      </c>
      <c r="L22" s="42">
        <f>'podzim24-25'!K22</f>
        <v>0</v>
      </c>
      <c r="M22" s="38">
        <f t="shared" si="1"/>
        <v>0</v>
      </c>
    </row>
    <row r="23" spans="1:13" x14ac:dyDescent="0.3">
      <c r="A23" s="1" t="s">
        <v>3</v>
      </c>
      <c r="B23" s="1" t="s">
        <v>177</v>
      </c>
      <c r="C23" s="2" t="s">
        <v>178</v>
      </c>
      <c r="D23" s="3"/>
      <c r="E23" s="3"/>
      <c r="F23" s="3"/>
      <c r="G23" s="3"/>
      <c r="H23" s="3"/>
      <c r="I23" s="16"/>
      <c r="J23" s="16"/>
      <c r="K23" s="36">
        <f t="shared" si="0"/>
        <v>0</v>
      </c>
      <c r="L23" s="42">
        <f>'podzim24-25'!K23</f>
        <v>0</v>
      </c>
      <c r="M23" s="38">
        <f t="shared" si="1"/>
        <v>0</v>
      </c>
    </row>
    <row r="24" spans="1:13" x14ac:dyDescent="0.3">
      <c r="A24" s="1" t="s">
        <v>3</v>
      </c>
      <c r="B24" s="1" t="s">
        <v>35</v>
      </c>
      <c r="C24" s="2" t="s">
        <v>176</v>
      </c>
      <c r="D24" s="3">
        <v>49.6</v>
      </c>
      <c r="E24" s="3"/>
      <c r="F24" s="3"/>
      <c r="G24" s="3"/>
      <c r="H24" s="3"/>
      <c r="I24" s="16"/>
      <c r="J24" s="16"/>
      <c r="K24" s="36">
        <f t="shared" si="0"/>
        <v>49.6</v>
      </c>
      <c r="L24" s="42">
        <f>'podzim24-25'!K24</f>
        <v>79.45</v>
      </c>
      <c r="M24" s="38">
        <f t="shared" si="1"/>
        <v>129.05000000000001</v>
      </c>
    </row>
    <row r="25" spans="1:13" x14ac:dyDescent="0.3">
      <c r="A25" s="1" t="s">
        <v>3</v>
      </c>
      <c r="B25" s="1" t="s">
        <v>175</v>
      </c>
      <c r="C25" s="2" t="s">
        <v>67</v>
      </c>
      <c r="D25" s="3">
        <v>49.6</v>
      </c>
      <c r="E25" s="3"/>
      <c r="F25" s="3"/>
      <c r="G25" s="3"/>
      <c r="H25" s="3"/>
      <c r="I25" s="16"/>
      <c r="J25" s="16"/>
      <c r="K25" s="36">
        <f t="shared" si="0"/>
        <v>49.6</v>
      </c>
      <c r="L25" s="42">
        <f>'podzim24-25'!K25</f>
        <v>79.45</v>
      </c>
      <c r="M25" s="38">
        <f t="shared" si="1"/>
        <v>129.05000000000001</v>
      </c>
    </row>
    <row r="26" spans="1:13" x14ac:dyDescent="0.3">
      <c r="A26" s="1" t="s">
        <v>3</v>
      </c>
      <c r="B26" s="1" t="s">
        <v>184</v>
      </c>
      <c r="C26" s="2" t="s">
        <v>185</v>
      </c>
      <c r="D26" s="3"/>
      <c r="E26" s="3"/>
      <c r="F26" s="3"/>
      <c r="G26" s="3"/>
      <c r="H26" s="3"/>
      <c r="I26" s="16"/>
      <c r="J26" s="16"/>
      <c r="K26" s="36">
        <f t="shared" si="0"/>
        <v>0</v>
      </c>
      <c r="L26" s="42">
        <f>'podzim24-25'!K26</f>
        <v>0</v>
      </c>
      <c r="M26" s="38">
        <f t="shared" si="1"/>
        <v>0</v>
      </c>
    </row>
    <row r="27" spans="1:13" x14ac:dyDescent="0.3">
      <c r="A27" s="1" t="s">
        <v>3</v>
      </c>
      <c r="B27" s="25" t="s">
        <v>179</v>
      </c>
      <c r="C27" s="26" t="s">
        <v>57</v>
      </c>
      <c r="D27" s="27">
        <v>31</v>
      </c>
      <c r="E27" s="27"/>
      <c r="F27" s="27"/>
      <c r="G27" s="27"/>
      <c r="H27" s="27"/>
      <c r="I27" s="28"/>
      <c r="J27" s="28"/>
      <c r="K27" s="37">
        <f t="shared" si="0"/>
        <v>31</v>
      </c>
      <c r="L27" s="42">
        <f>'podzim24-25'!K27</f>
        <v>53</v>
      </c>
      <c r="M27" s="38">
        <f t="shared" si="1"/>
        <v>84</v>
      </c>
    </row>
    <row r="28" spans="1:13" x14ac:dyDescent="0.3">
      <c r="A28" s="24"/>
      <c r="B28" s="31"/>
      <c r="C28" s="32"/>
      <c r="D28" s="33"/>
      <c r="E28" s="33"/>
      <c r="F28" s="33"/>
      <c r="G28" s="33"/>
      <c r="H28" s="3"/>
      <c r="I28" s="3"/>
      <c r="J28" s="3"/>
      <c r="K28" s="34"/>
      <c r="L28" s="42"/>
      <c r="M28" s="38"/>
    </row>
    <row r="29" spans="1:13" x14ac:dyDescent="0.3">
      <c r="B29" s="41" t="s">
        <v>13</v>
      </c>
      <c r="C29" s="4"/>
      <c r="D29" s="5"/>
      <c r="E29" s="5"/>
      <c r="F29" s="5"/>
      <c r="G29" s="5"/>
      <c r="H29" s="3"/>
      <c r="I29" s="3"/>
      <c r="J29" s="3"/>
      <c r="K29" s="46">
        <f>SUM(K1:K27)</f>
        <v>564.20000000000005</v>
      </c>
      <c r="L29" s="42"/>
      <c r="M29" s="38">
        <f>SUM(M2:M28)</f>
        <v>1122.5999999999999</v>
      </c>
    </row>
    <row r="30" spans="1:13" x14ac:dyDescent="0.3">
      <c r="B30" s="52" t="s">
        <v>39</v>
      </c>
      <c r="C30" s="52"/>
      <c r="D30" s="5"/>
      <c r="E30" s="5"/>
      <c r="F30" s="5"/>
      <c r="G30" s="5"/>
      <c r="H30" s="3"/>
      <c r="I30" s="3"/>
      <c r="J30" s="3"/>
      <c r="K30" s="44">
        <f>K29/25</f>
        <v>22.568000000000001</v>
      </c>
      <c r="L30" s="42"/>
      <c r="M30" s="38">
        <f>M29/25</f>
        <v>44.903999999999996</v>
      </c>
    </row>
    <row r="31" spans="1:13" x14ac:dyDescent="0.3">
      <c r="B31" s="30"/>
      <c r="C31" s="4"/>
      <c r="D31" s="5"/>
      <c r="E31" s="5"/>
      <c r="F31" s="5"/>
      <c r="G31" s="5"/>
      <c r="H31" s="3"/>
      <c r="I31" s="3"/>
      <c r="J31" s="3"/>
      <c r="K31" s="44"/>
      <c r="L31" s="42"/>
      <c r="M31" s="38"/>
    </row>
    <row r="32" spans="1:13" x14ac:dyDescent="0.3">
      <c r="A32" s="1" t="s">
        <v>142</v>
      </c>
      <c r="B32" s="1" t="s">
        <v>140</v>
      </c>
      <c r="C32" s="2" t="s">
        <v>154</v>
      </c>
      <c r="D32" s="3">
        <v>41.5</v>
      </c>
      <c r="E32" s="3"/>
      <c r="F32" s="3"/>
      <c r="G32" s="3"/>
      <c r="H32" s="3"/>
      <c r="I32" s="16"/>
      <c r="J32" s="16"/>
      <c r="K32" s="36">
        <f>SUM(D32:J32)</f>
        <v>41.5</v>
      </c>
      <c r="L32" s="42">
        <f>'podzim24-25'!K32</f>
        <v>31</v>
      </c>
      <c r="M32" s="38">
        <f>K32+L32</f>
        <v>72.5</v>
      </c>
    </row>
    <row r="33" spans="1:13" x14ac:dyDescent="0.3">
      <c r="A33" s="1" t="s">
        <v>142</v>
      </c>
      <c r="B33" s="1" t="s">
        <v>163</v>
      </c>
      <c r="C33" s="2" t="s">
        <v>164</v>
      </c>
      <c r="D33" s="3"/>
      <c r="E33" s="3"/>
      <c r="F33" s="3"/>
      <c r="G33" s="3"/>
      <c r="H33" s="3"/>
      <c r="I33" s="16"/>
      <c r="J33" s="16"/>
      <c r="K33" s="36">
        <f t="shared" ref="K33:K44" si="2">SUM(D33:J33)</f>
        <v>0</v>
      </c>
      <c r="L33" s="42">
        <f>'podzim24-25'!K33</f>
        <v>0</v>
      </c>
      <c r="M33" s="38">
        <f t="shared" ref="M33:M44" si="3">K33+L33</f>
        <v>0</v>
      </c>
    </row>
    <row r="34" spans="1:13" x14ac:dyDescent="0.3">
      <c r="A34" s="1" t="s">
        <v>142</v>
      </c>
      <c r="B34" s="1" t="s">
        <v>10</v>
      </c>
      <c r="C34" s="2" t="s">
        <v>11</v>
      </c>
      <c r="D34" s="3"/>
      <c r="E34" s="3"/>
      <c r="F34" s="3"/>
      <c r="G34" s="3"/>
      <c r="H34" s="3"/>
      <c r="I34" s="16"/>
      <c r="J34" s="16"/>
      <c r="K34" s="36">
        <f t="shared" si="2"/>
        <v>0</v>
      </c>
      <c r="L34" s="42">
        <f>'podzim24-25'!K34</f>
        <v>10</v>
      </c>
      <c r="M34" s="38">
        <f t="shared" si="3"/>
        <v>10</v>
      </c>
    </row>
    <row r="35" spans="1:13" x14ac:dyDescent="0.3">
      <c r="A35" s="1" t="s">
        <v>142</v>
      </c>
      <c r="B35" s="1" t="s">
        <v>12</v>
      </c>
      <c r="C35" s="2" t="s">
        <v>165</v>
      </c>
      <c r="D35" s="3"/>
      <c r="E35" s="3"/>
      <c r="F35" s="3"/>
      <c r="G35" s="3"/>
      <c r="H35" s="3"/>
      <c r="I35" s="16"/>
      <c r="J35" s="16"/>
      <c r="K35" s="36">
        <f t="shared" si="2"/>
        <v>0</v>
      </c>
      <c r="L35" s="42">
        <f>'podzim24-25'!K35</f>
        <v>0</v>
      </c>
      <c r="M35" s="38">
        <f t="shared" si="3"/>
        <v>0</v>
      </c>
    </row>
    <row r="36" spans="1:13" x14ac:dyDescent="0.3">
      <c r="A36" s="1" t="s">
        <v>142</v>
      </c>
      <c r="B36" s="1" t="s">
        <v>151</v>
      </c>
      <c r="C36" s="2" t="s">
        <v>187</v>
      </c>
      <c r="D36" s="3">
        <v>39</v>
      </c>
      <c r="E36" s="3">
        <v>108</v>
      </c>
      <c r="F36" s="3"/>
      <c r="G36" s="3"/>
      <c r="H36" s="3"/>
      <c r="I36" s="16"/>
      <c r="J36" s="16"/>
      <c r="K36" s="36">
        <f t="shared" si="2"/>
        <v>147</v>
      </c>
      <c r="L36" s="42">
        <f>'podzim24-25'!K36</f>
        <v>133.5</v>
      </c>
      <c r="M36" s="38">
        <f t="shared" si="3"/>
        <v>280.5</v>
      </c>
    </row>
    <row r="37" spans="1:13" x14ac:dyDescent="0.3">
      <c r="A37" s="1" t="s">
        <v>142</v>
      </c>
      <c r="B37" s="1" t="s">
        <v>193</v>
      </c>
      <c r="C37" s="2" t="s">
        <v>17</v>
      </c>
      <c r="D37" s="3"/>
      <c r="E37" s="3"/>
      <c r="F37" s="3"/>
      <c r="G37" s="3"/>
      <c r="H37" s="3"/>
      <c r="I37" s="16"/>
      <c r="J37" s="16"/>
      <c r="K37" s="36">
        <f t="shared" si="2"/>
        <v>0</v>
      </c>
      <c r="L37" s="42">
        <f>'podzim24-25'!K37</f>
        <v>0</v>
      </c>
      <c r="M37" s="38">
        <f t="shared" si="3"/>
        <v>0</v>
      </c>
    </row>
    <row r="38" spans="1:13" x14ac:dyDescent="0.3">
      <c r="A38" s="1" t="s">
        <v>142</v>
      </c>
      <c r="B38" s="1" t="s">
        <v>66</v>
      </c>
      <c r="C38" s="2" t="s">
        <v>194</v>
      </c>
      <c r="D38" s="3">
        <v>35.700000000000003</v>
      </c>
      <c r="E38" s="3">
        <v>9</v>
      </c>
      <c r="F38" s="3"/>
      <c r="G38" s="3"/>
      <c r="H38" s="3"/>
      <c r="I38" s="16"/>
      <c r="J38" s="16"/>
      <c r="K38" s="36">
        <f t="shared" si="2"/>
        <v>44.7</v>
      </c>
      <c r="L38" s="42">
        <f>'podzim24-25'!K38</f>
        <v>40.9</v>
      </c>
      <c r="M38" s="38">
        <f t="shared" si="3"/>
        <v>85.6</v>
      </c>
    </row>
    <row r="39" spans="1:13" x14ac:dyDescent="0.3">
      <c r="A39" s="1" t="s">
        <v>142</v>
      </c>
      <c r="B39" s="1" t="s">
        <v>195</v>
      </c>
      <c r="C39" s="2" t="s">
        <v>125</v>
      </c>
      <c r="D39" s="3"/>
      <c r="E39" s="3"/>
      <c r="F39" s="3"/>
      <c r="G39" s="3"/>
      <c r="H39" s="3"/>
      <c r="I39" s="16"/>
      <c r="J39" s="16"/>
      <c r="K39" s="36">
        <f t="shared" si="2"/>
        <v>0</v>
      </c>
      <c r="L39" s="42">
        <f>'podzim24-25'!K39</f>
        <v>0</v>
      </c>
      <c r="M39" s="38">
        <f t="shared" si="3"/>
        <v>0</v>
      </c>
    </row>
    <row r="40" spans="1:13" x14ac:dyDescent="0.3">
      <c r="A40" s="1" t="s">
        <v>142</v>
      </c>
      <c r="B40" s="1" t="s">
        <v>166</v>
      </c>
      <c r="C40" s="2" t="s">
        <v>167</v>
      </c>
      <c r="D40" s="3">
        <v>49</v>
      </c>
      <c r="E40" s="3">
        <v>33</v>
      </c>
      <c r="F40" s="3"/>
      <c r="G40" s="3"/>
      <c r="H40" s="3"/>
      <c r="I40" s="16"/>
      <c r="J40" s="16"/>
      <c r="K40" s="36">
        <f t="shared" si="2"/>
        <v>82</v>
      </c>
      <c r="L40" s="42">
        <f>'podzim24-25'!K40</f>
        <v>59</v>
      </c>
      <c r="M40" s="38">
        <f t="shared" si="3"/>
        <v>141</v>
      </c>
    </row>
    <row r="41" spans="1:13" x14ac:dyDescent="0.3">
      <c r="A41" s="1" t="s">
        <v>142</v>
      </c>
      <c r="B41" s="1" t="s">
        <v>186</v>
      </c>
      <c r="C41" s="2" t="s">
        <v>154</v>
      </c>
      <c r="D41" s="3"/>
      <c r="E41" s="3"/>
      <c r="F41" s="3"/>
      <c r="G41" s="3"/>
      <c r="H41" s="3"/>
      <c r="I41" s="16"/>
      <c r="J41" s="16"/>
      <c r="K41" s="36">
        <f t="shared" si="2"/>
        <v>0</v>
      </c>
      <c r="L41" s="42">
        <f>'podzim24-25'!K41</f>
        <v>0</v>
      </c>
      <c r="M41" s="38">
        <f t="shared" si="3"/>
        <v>0</v>
      </c>
    </row>
    <row r="42" spans="1:13" x14ac:dyDescent="0.3">
      <c r="A42" s="1" t="s">
        <v>142</v>
      </c>
      <c r="B42" s="1" t="s">
        <v>158</v>
      </c>
      <c r="C42" s="2" t="s">
        <v>159</v>
      </c>
      <c r="D42" s="3"/>
      <c r="E42" s="3"/>
      <c r="F42" s="3"/>
      <c r="G42" s="3"/>
      <c r="H42" s="3"/>
      <c r="I42" s="16"/>
      <c r="J42" s="16"/>
      <c r="K42" s="36">
        <f t="shared" si="2"/>
        <v>0</v>
      </c>
      <c r="L42" s="42">
        <f>'podzim24-25'!K42</f>
        <v>0</v>
      </c>
      <c r="M42" s="38">
        <f t="shared" si="3"/>
        <v>0</v>
      </c>
    </row>
    <row r="43" spans="1:13" x14ac:dyDescent="0.3">
      <c r="A43" s="1" t="s">
        <v>142</v>
      </c>
      <c r="B43" s="1" t="s">
        <v>196</v>
      </c>
      <c r="C43" s="2" t="s">
        <v>52</v>
      </c>
      <c r="D43" s="3"/>
      <c r="E43" s="3"/>
      <c r="F43" s="3"/>
      <c r="G43" s="3"/>
      <c r="H43" s="3"/>
      <c r="I43" s="16"/>
      <c r="J43" s="16"/>
      <c r="K43" s="36">
        <f t="shared" si="2"/>
        <v>0</v>
      </c>
      <c r="L43" s="42">
        <f>'podzim24-25'!K43</f>
        <v>5</v>
      </c>
      <c r="M43" s="38">
        <f t="shared" si="3"/>
        <v>5</v>
      </c>
    </row>
    <row r="44" spans="1:13" x14ac:dyDescent="0.3">
      <c r="A44" s="1" t="s">
        <v>142</v>
      </c>
      <c r="B44" s="1" t="s">
        <v>74</v>
      </c>
      <c r="C44" s="2" t="s">
        <v>125</v>
      </c>
      <c r="D44" s="3">
        <v>12</v>
      </c>
      <c r="E44" s="3"/>
      <c r="F44" s="3"/>
      <c r="G44" s="3"/>
      <c r="H44" s="3"/>
      <c r="I44" s="16"/>
      <c r="J44" s="16"/>
      <c r="K44" s="36">
        <f t="shared" si="2"/>
        <v>12</v>
      </c>
      <c r="L44" s="42">
        <f>'podzim24-25'!K44</f>
        <v>17</v>
      </c>
      <c r="M44" s="38">
        <f t="shared" si="3"/>
        <v>29</v>
      </c>
    </row>
    <row r="45" spans="1:13" x14ac:dyDescent="0.3">
      <c r="A45" s="1"/>
      <c r="B45" s="1"/>
      <c r="C45" s="2"/>
      <c r="D45" s="3"/>
      <c r="E45" s="3"/>
      <c r="F45" s="3"/>
      <c r="G45" s="3"/>
      <c r="H45" s="3"/>
      <c r="I45" s="16"/>
      <c r="J45" s="16"/>
      <c r="K45" s="36"/>
      <c r="L45" s="42"/>
      <c r="M45" s="38"/>
    </row>
    <row r="46" spans="1:13" x14ac:dyDescent="0.3">
      <c r="C46" s="4"/>
      <c r="D46" s="5"/>
      <c r="E46" s="5"/>
      <c r="F46" s="5"/>
      <c r="G46" s="5"/>
      <c r="H46" s="3"/>
      <c r="I46" s="3"/>
      <c r="J46" s="3"/>
      <c r="K46" s="15"/>
      <c r="L46" s="42"/>
      <c r="M46" s="38"/>
    </row>
    <row r="47" spans="1:13" x14ac:dyDescent="0.3">
      <c r="C47" s="4"/>
      <c r="D47" s="5"/>
      <c r="E47" s="5"/>
      <c r="F47" s="5"/>
      <c r="G47" s="5"/>
      <c r="H47" s="3"/>
      <c r="I47" s="3"/>
      <c r="J47" s="3"/>
      <c r="K47" s="15"/>
      <c r="L47" s="42"/>
      <c r="M47" s="38"/>
    </row>
    <row r="48" spans="1:13" x14ac:dyDescent="0.3">
      <c r="B48" s="25" t="s">
        <v>13</v>
      </c>
      <c r="C48" s="4"/>
      <c r="D48" s="5"/>
      <c r="E48" s="5"/>
      <c r="F48" s="5"/>
      <c r="G48" s="5"/>
      <c r="H48" s="3"/>
      <c r="I48" s="3"/>
      <c r="J48" s="3"/>
      <c r="K48" s="44">
        <f>SUM(K32:K44)</f>
        <v>327.2</v>
      </c>
      <c r="L48" s="42"/>
      <c r="M48" s="38">
        <f>SUM(M32:M44)</f>
        <v>623.6</v>
      </c>
    </row>
    <row r="49" spans="1:13" x14ac:dyDescent="0.3">
      <c r="B49" s="52" t="s">
        <v>39</v>
      </c>
      <c r="C49" s="52"/>
      <c r="D49" s="5"/>
      <c r="E49" s="5"/>
      <c r="F49" s="5"/>
      <c r="G49" s="5"/>
      <c r="H49" s="3"/>
      <c r="I49" s="3"/>
      <c r="J49" s="3"/>
      <c r="K49" s="44">
        <f>K48/13</f>
        <v>25.169230769230769</v>
      </c>
      <c r="L49" s="42"/>
      <c r="M49" s="38">
        <f>M48/13</f>
        <v>47.969230769230769</v>
      </c>
    </row>
    <row r="50" spans="1:13" x14ac:dyDescent="0.3">
      <c r="B50" s="30"/>
      <c r="C50" s="4"/>
      <c r="D50" s="5"/>
      <c r="E50" s="5"/>
      <c r="F50" s="5"/>
      <c r="G50" s="5"/>
      <c r="H50" s="3"/>
      <c r="I50" s="3"/>
      <c r="J50" s="3"/>
      <c r="K50" s="44"/>
      <c r="L50" s="42"/>
      <c r="M50" s="38"/>
    </row>
    <row r="51" spans="1:13" x14ac:dyDescent="0.3">
      <c r="A51" s="1" t="s">
        <v>40</v>
      </c>
      <c r="B51" s="1" t="s">
        <v>143</v>
      </c>
      <c r="C51" s="2" t="s">
        <v>144</v>
      </c>
      <c r="D51" s="3"/>
      <c r="E51" s="3"/>
      <c r="F51" s="3"/>
      <c r="G51" s="3"/>
      <c r="H51" s="3"/>
      <c r="I51" s="3"/>
      <c r="J51" s="3"/>
      <c r="K51" s="36">
        <f t="shared" ref="K51:K68" si="4">SUM(D51:J51)</f>
        <v>0</v>
      </c>
      <c r="L51" s="42">
        <f>'podzim24-25'!K51</f>
        <v>0</v>
      </c>
      <c r="M51" s="38">
        <f>K51+L51</f>
        <v>0</v>
      </c>
    </row>
    <row r="52" spans="1:13" x14ac:dyDescent="0.3">
      <c r="A52" s="1" t="s">
        <v>40</v>
      </c>
      <c r="B52" s="1" t="s">
        <v>145</v>
      </c>
      <c r="C52" s="2" t="s">
        <v>146</v>
      </c>
      <c r="D52" s="3"/>
      <c r="E52" s="3"/>
      <c r="F52" s="3"/>
      <c r="G52" s="3"/>
      <c r="H52" s="3"/>
      <c r="I52" s="3"/>
      <c r="J52" s="3"/>
      <c r="K52" s="36">
        <f t="shared" si="4"/>
        <v>0</v>
      </c>
      <c r="L52" s="42">
        <f>'podzim24-25'!K52</f>
        <v>0</v>
      </c>
      <c r="M52" s="38">
        <f t="shared" ref="M52:M68" si="5">K52+L52</f>
        <v>0</v>
      </c>
    </row>
    <row r="53" spans="1:13" x14ac:dyDescent="0.3">
      <c r="A53" s="1" t="s">
        <v>40</v>
      </c>
      <c r="B53" s="1" t="s">
        <v>4</v>
      </c>
      <c r="C53" s="2" t="s">
        <v>147</v>
      </c>
      <c r="D53" s="3"/>
      <c r="E53" s="3"/>
      <c r="F53" s="3"/>
      <c r="G53" s="3"/>
      <c r="H53" s="3"/>
      <c r="I53" s="3"/>
      <c r="J53" s="3"/>
      <c r="K53" s="36">
        <f t="shared" si="4"/>
        <v>0</v>
      </c>
      <c r="L53" s="42">
        <f>'podzim24-25'!K53</f>
        <v>0</v>
      </c>
      <c r="M53" s="38">
        <f t="shared" si="5"/>
        <v>0</v>
      </c>
    </row>
    <row r="54" spans="1:13" x14ac:dyDescent="0.3">
      <c r="A54" s="1" t="s">
        <v>40</v>
      </c>
      <c r="B54" s="1" t="s">
        <v>106</v>
      </c>
      <c r="C54" s="2" t="s">
        <v>148</v>
      </c>
      <c r="D54" s="3">
        <v>5.0999999999999996</v>
      </c>
      <c r="E54" s="3"/>
      <c r="F54" s="3"/>
      <c r="G54" s="3"/>
      <c r="H54" s="3"/>
      <c r="I54" s="3"/>
      <c r="J54" s="3"/>
      <c r="K54" s="36">
        <f t="shared" si="4"/>
        <v>5.0999999999999996</v>
      </c>
      <c r="L54" s="42">
        <f>'podzim24-25'!K54</f>
        <v>0</v>
      </c>
      <c r="M54" s="38">
        <f t="shared" si="5"/>
        <v>5.0999999999999996</v>
      </c>
    </row>
    <row r="55" spans="1:13" x14ac:dyDescent="0.3">
      <c r="A55" s="1" t="s">
        <v>40</v>
      </c>
      <c r="B55" s="1" t="s">
        <v>60</v>
      </c>
      <c r="C55" s="2" t="s">
        <v>149</v>
      </c>
      <c r="D55" s="3">
        <v>135.5</v>
      </c>
      <c r="E55" s="3"/>
      <c r="F55" s="3"/>
      <c r="G55" s="3"/>
      <c r="H55" s="3"/>
      <c r="I55" s="3"/>
      <c r="J55" s="3"/>
      <c r="K55" s="36">
        <f t="shared" si="4"/>
        <v>135.5</v>
      </c>
      <c r="L55" s="42">
        <f>'podzim24-25'!K55</f>
        <v>76.5</v>
      </c>
      <c r="M55" s="38">
        <f t="shared" si="5"/>
        <v>212</v>
      </c>
    </row>
    <row r="56" spans="1:13" x14ac:dyDescent="0.3">
      <c r="A56" s="1" t="s">
        <v>40</v>
      </c>
      <c r="B56" s="1" t="s">
        <v>48</v>
      </c>
      <c r="C56" s="2" t="s">
        <v>141</v>
      </c>
      <c r="D56" s="3"/>
      <c r="E56" s="3"/>
      <c r="F56" s="3"/>
      <c r="G56" s="3"/>
      <c r="H56" s="3"/>
      <c r="I56" s="3"/>
      <c r="J56" s="3"/>
      <c r="K56" s="36">
        <f t="shared" si="4"/>
        <v>0</v>
      </c>
      <c r="L56" s="42">
        <f>'podzim24-25'!K56</f>
        <v>0</v>
      </c>
      <c r="M56" s="38">
        <f t="shared" si="5"/>
        <v>0</v>
      </c>
    </row>
    <row r="57" spans="1:13" x14ac:dyDescent="0.3">
      <c r="A57" s="1" t="s">
        <v>40</v>
      </c>
      <c r="B57" s="1" t="s">
        <v>5</v>
      </c>
      <c r="C57" s="2" t="s">
        <v>150</v>
      </c>
      <c r="D57" s="3">
        <v>54</v>
      </c>
      <c r="E57" s="3"/>
      <c r="F57" s="3"/>
      <c r="G57" s="3"/>
      <c r="H57" s="3"/>
      <c r="I57" s="3"/>
      <c r="J57" s="3"/>
      <c r="K57" s="36">
        <f t="shared" si="4"/>
        <v>54</v>
      </c>
      <c r="L57" s="42">
        <f>'podzim24-25'!K57</f>
        <v>26.5</v>
      </c>
      <c r="M57" s="38">
        <f t="shared" si="5"/>
        <v>80.5</v>
      </c>
    </row>
    <row r="58" spans="1:13" x14ac:dyDescent="0.3">
      <c r="A58" s="1" t="s">
        <v>40</v>
      </c>
      <c r="B58" s="1" t="s">
        <v>151</v>
      </c>
      <c r="C58" s="2" t="s">
        <v>67</v>
      </c>
      <c r="D58" s="3"/>
      <c r="E58" s="3"/>
      <c r="F58" s="3"/>
      <c r="G58" s="3"/>
      <c r="H58" s="3"/>
      <c r="I58" s="3"/>
      <c r="J58" s="3"/>
      <c r="K58" s="36">
        <f t="shared" si="4"/>
        <v>0</v>
      </c>
      <c r="L58" s="42">
        <f>'podzim24-25'!K58</f>
        <v>0</v>
      </c>
      <c r="M58" s="38">
        <f t="shared" si="5"/>
        <v>0</v>
      </c>
    </row>
    <row r="59" spans="1:13" x14ac:dyDescent="0.3">
      <c r="A59" s="1" t="s">
        <v>40</v>
      </c>
      <c r="B59" s="1" t="s">
        <v>6</v>
      </c>
      <c r="C59" s="2" t="s">
        <v>7</v>
      </c>
      <c r="D59" s="3">
        <v>132</v>
      </c>
      <c r="E59" s="3"/>
      <c r="F59" s="3"/>
      <c r="G59" s="3"/>
      <c r="H59" s="3"/>
      <c r="I59" s="3"/>
      <c r="J59" s="3"/>
      <c r="K59" s="36">
        <f t="shared" si="4"/>
        <v>132</v>
      </c>
      <c r="L59" s="42">
        <f>'podzim24-25'!K59</f>
        <v>119</v>
      </c>
      <c r="M59" s="38">
        <f t="shared" si="5"/>
        <v>251</v>
      </c>
    </row>
    <row r="60" spans="1:13" x14ac:dyDescent="0.3">
      <c r="A60" s="1" t="s">
        <v>40</v>
      </c>
      <c r="B60" s="1" t="s">
        <v>47</v>
      </c>
      <c r="C60" s="2" t="s">
        <v>150</v>
      </c>
      <c r="D60" s="3"/>
      <c r="E60" s="3"/>
      <c r="F60" s="3"/>
      <c r="G60" s="3"/>
      <c r="H60" s="3"/>
      <c r="I60" s="3"/>
      <c r="J60" s="3"/>
      <c r="K60" s="36">
        <f t="shared" si="4"/>
        <v>0</v>
      </c>
      <c r="L60" s="42">
        <f>'podzim24-25'!K60</f>
        <v>0</v>
      </c>
      <c r="M60" s="38">
        <f t="shared" si="5"/>
        <v>0</v>
      </c>
    </row>
    <row r="61" spans="1:13" x14ac:dyDescent="0.3">
      <c r="A61" s="1" t="s">
        <v>40</v>
      </c>
      <c r="B61" s="1" t="s">
        <v>152</v>
      </c>
      <c r="C61" s="2" t="s">
        <v>25</v>
      </c>
      <c r="D61" s="3"/>
      <c r="E61" s="3"/>
      <c r="F61" s="3"/>
      <c r="G61" s="3"/>
      <c r="H61" s="3"/>
      <c r="I61" s="16"/>
      <c r="J61" s="16"/>
      <c r="K61" s="36">
        <f t="shared" si="4"/>
        <v>0</v>
      </c>
      <c r="L61" s="42">
        <f>'podzim24-25'!K61</f>
        <v>24</v>
      </c>
      <c r="M61" s="38">
        <f t="shared" si="5"/>
        <v>24</v>
      </c>
    </row>
    <row r="62" spans="1:13" x14ac:dyDescent="0.3">
      <c r="A62" s="1" t="s">
        <v>40</v>
      </c>
      <c r="B62" s="1" t="s">
        <v>153</v>
      </c>
      <c r="C62" s="2" t="s">
        <v>154</v>
      </c>
      <c r="D62" s="3">
        <v>46</v>
      </c>
      <c r="E62" s="3">
        <v>18</v>
      </c>
      <c r="F62" s="3">
        <v>31</v>
      </c>
      <c r="G62" s="3">
        <v>17</v>
      </c>
      <c r="H62" s="3"/>
      <c r="I62" s="16"/>
      <c r="J62" s="16"/>
      <c r="K62" s="36">
        <f t="shared" si="4"/>
        <v>112</v>
      </c>
      <c r="L62" s="42">
        <f>'podzim24-25'!K62</f>
        <v>0</v>
      </c>
      <c r="M62" s="38">
        <f t="shared" si="5"/>
        <v>112</v>
      </c>
    </row>
    <row r="63" spans="1:13" x14ac:dyDescent="0.3">
      <c r="A63" s="1" t="s">
        <v>40</v>
      </c>
      <c r="B63" s="1" t="s">
        <v>155</v>
      </c>
      <c r="C63" s="2" t="s">
        <v>156</v>
      </c>
      <c r="D63" s="3">
        <v>116</v>
      </c>
      <c r="E63" s="3"/>
      <c r="F63" s="3"/>
      <c r="G63" s="3"/>
      <c r="H63" s="3"/>
      <c r="I63" s="16"/>
      <c r="J63" s="16"/>
      <c r="K63" s="36">
        <f t="shared" si="4"/>
        <v>116</v>
      </c>
      <c r="L63" s="42">
        <f>'podzim24-25'!K63</f>
        <v>82</v>
      </c>
      <c r="M63" s="38">
        <f t="shared" si="5"/>
        <v>198</v>
      </c>
    </row>
    <row r="64" spans="1:13" x14ac:dyDescent="0.3">
      <c r="A64" s="1" t="s">
        <v>40</v>
      </c>
      <c r="B64" s="1" t="s">
        <v>157</v>
      </c>
      <c r="C64" s="2" t="s">
        <v>8</v>
      </c>
      <c r="D64" s="3">
        <v>40</v>
      </c>
      <c r="E64" s="3"/>
      <c r="F64" s="3"/>
      <c r="G64" s="3"/>
      <c r="H64" s="3"/>
      <c r="I64" s="16"/>
      <c r="J64" s="16"/>
      <c r="K64" s="36">
        <f t="shared" si="4"/>
        <v>40</v>
      </c>
      <c r="L64" s="42">
        <f>'podzim24-25'!K64</f>
        <v>30</v>
      </c>
      <c r="M64" s="38">
        <f t="shared" si="5"/>
        <v>70</v>
      </c>
    </row>
    <row r="65" spans="1:13" x14ac:dyDescent="0.3">
      <c r="A65" s="1" t="s">
        <v>40</v>
      </c>
      <c r="B65" s="1" t="s">
        <v>9</v>
      </c>
      <c r="C65" s="2" t="s">
        <v>36</v>
      </c>
      <c r="D65" s="3"/>
      <c r="E65" s="3"/>
      <c r="F65" s="3"/>
      <c r="G65" s="3"/>
      <c r="H65" s="3"/>
      <c r="I65" s="16"/>
      <c r="J65" s="16"/>
      <c r="K65" s="36">
        <f t="shared" si="4"/>
        <v>0</v>
      </c>
      <c r="L65" s="42">
        <f>'podzim24-25'!K65</f>
        <v>63</v>
      </c>
      <c r="M65" s="38">
        <f t="shared" si="5"/>
        <v>63</v>
      </c>
    </row>
    <row r="66" spans="1:13" x14ac:dyDescent="0.3">
      <c r="A66" s="1" t="s">
        <v>40</v>
      </c>
      <c r="B66" s="1" t="s">
        <v>35</v>
      </c>
      <c r="C66" s="2" t="s">
        <v>160</v>
      </c>
      <c r="D66" s="3">
        <v>49.6</v>
      </c>
      <c r="E66" s="3"/>
      <c r="F66" s="3"/>
      <c r="G66" s="3"/>
      <c r="H66" s="3"/>
      <c r="I66" s="16"/>
      <c r="J66" s="16"/>
      <c r="K66" s="36">
        <f t="shared" si="4"/>
        <v>49.6</v>
      </c>
      <c r="L66" s="42">
        <f>'podzim24-25'!K66</f>
        <v>79.45</v>
      </c>
      <c r="M66" s="38">
        <f t="shared" si="5"/>
        <v>129.05000000000001</v>
      </c>
    </row>
    <row r="67" spans="1:13" x14ac:dyDescent="0.3">
      <c r="A67" s="1" t="s">
        <v>40</v>
      </c>
      <c r="B67" s="19" t="s">
        <v>197</v>
      </c>
      <c r="C67" s="23" t="s">
        <v>15</v>
      </c>
      <c r="D67" s="3">
        <v>12.4</v>
      </c>
      <c r="E67" s="3"/>
      <c r="F67" s="3"/>
      <c r="G67" s="3"/>
      <c r="H67" s="3"/>
      <c r="I67" s="16"/>
      <c r="J67" s="16"/>
      <c r="K67" s="36">
        <f t="shared" si="4"/>
        <v>12.4</v>
      </c>
      <c r="L67" s="42">
        <f>'podzim24-25'!K67</f>
        <v>15</v>
      </c>
      <c r="M67" s="38">
        <f t="shared" si="5"/>
        <v>27.4</v>
      </c>
    </row>
    <row r="68" spans="1:13" x14ac:dyDescent="0.3">
      <c r="A68" s="1" t="s">
        <v>40</v>
      </c>
      <c r="B68" s="1" t="s">
        <v>161</v>
      </c>
      <c r="C68" s="2" t="s">
        <v>7</v>
      </c>
      <c r="D68" s="3">
        <v>36.1</v>
      </c>
      <c r="E68" s="3"/>
      <c r="F68" s="3"/>
      <c r="G68" s="3"/>
      <c r="H68" s="3"/>
      <c r="I68" s="16"/>
      <c r="J68" s="16"/>
      <c r="K68" s="36">
        <f t="shared" si="4"/>
        <v>36.1</v>
      </c>
      <c r="L68" s="42">
        <f>'podzim24-25'!K68</f>
        <v>0</v>
      </c>
      <c r="M68" s="38">
        <f t="shared" si="5"/>
        <v>36.1</v>
      </c>
    </row>
    <row r="69" spans="1:13" x14ac:dyDescent="0.3">
      <c r="A69" s="7"/>
      <c r="B69" s="7"/>
      <c r="C69" s="17"/>
      <c r="D69" s="15"/>
      <c r="E69" s="15"/>
      <c r="F69" s="15"/>
      <c r="G69" s="15"/>
      <c r="H69" s="3"/>
      <c r="I69" s="3"/>
      <c r="J69" s="3"/>
      <c r="K69" s="14"/>
      <c r="L69" s="42"/>
      <c r="M69" s="38"/>
    </row>
    <row r="70" spans="1:13" x14ac:dyDescent="0.3">
      <c r="B70" s="40" t="s">
        <v>162</v>
      </c>
      <c r="C70" s="4"/>
      <c r="D70" s="5"/>
      <c r="E70" s="5"/>
      <c r="F70" s="5"/>
      <c r="G70" s="5"/>
      <c r="H70" s="3"/>
      <c r="I70" s="3"/>
      <c r="J70" s="3"/>
      <c r="K70" s="44">
        <f>SUM(K51:K68)</f>
        <v>692.7</v>
      </c>
      <c r="L70" s="42"/>
      <c r="M70" s="38">
        <f>SUM(M51:M68)</f>
        <v>1208.1500000000001</v>
      </c>
    </row>
    <row r="71" spans="1:13" x14ac:dyDescent="0.3">
      <c r="B71" s="53" t="s">
        <v>39</v>
      </c>
      <c r="C71" s="53"/>
      <c r="D71" s="5"/>
      <c r="E71" s="5"/>
      <c r="F71" s="5"/>
      <c r="G71" s="5"/>
      <c r="H71" s="3"/>
      <c r="I71" s="3"/>
      <c r="J71" s="3"/>
      <c r="K71" s="45">
        <f>K70/18</f>
        <v>38.483333333333334</v>
      </c>
      <c r="L71" s="42"/>
      <c r="M71" s="38">
        <f>M70/18</f>
        <v>67.119444444444454</v>
      </c>
    </row>
    <row r="72" spans="1:13" x14ac:dyDescent="0.3">
      <c r="B72" s="6"/>
      <c r="C72" s="4"/>
      <c r="D72" s="5"/>
      <c r="E72" s="5"/>
      <c r="F72" s="5"/>
      <c r="G72" s="5"/>
      <c r="H72" s="3"/>
      <c r="I72" s="3"/>
      <c r="J72" s="3"/>
      <c r="K72" s="45"/>
      <c r="L72" s="42"/>
      <c r="M72" s="38"/>
    </row>
    <row r="73" spans="1:13" x14ac:dyDescent="0.3">
      <c r="A73" s="1" t="s">
        <v>59</v>
      </c>
      <c r="B73" s="1" t="s">
        <v>14</v>
      </c>
      <c r="C73" s="2" t="s">
        <v>15</v>
      </c>
      <c r="D73" s="3"/>
      <c r="E73" s="3"/>
      <c r="F73" s="3"/>
      <c r="G73" s="3"/>
      <c r="H73" s="3"/>
      <c r="I73" s="16"/>
      <c r="J73" s="16"/>
      <c r="K73" s="36">
        <f t="shared" ref="K73:K86" si="6">SUM(D73:J73)</f>
        <v>0</v>
      </c>
      <c r="L73" s="42">
        <f>'podzim24-25'!K73</f>
        <v>0</v>
      </c>
      <c r="M73" s="38">
        <f>K73+L73</f>
        <v>0</v>
      </c>
    </row>
    <row r="74" spans="1:13" x14ac:dyDescent="0.3">
      <c r="A74" s="1" t="s">
        <v>59</v>
      </c>
      <c r="B74" s="1" t="s">
        <v>16</v>
      </c>
      <c r="C74" s="2" t="s">
        <v>17</v>
      </c>
      <c r="D74" s="3"/>
      <c r="E74" s="3"/>
      <c r="F74" s="3"/>
      <c r="G74" s="3"/>
      <c r="H74" s="3"/>
      <c r="I74" s="16"/>
      <c r="J74" s="16"/>
      <c r="K74" s="36">
        <f t="shared" si="6"/>
        <v>0</v>
      </c>
      <c r="L74" s="42">
        <f>'podzim24-25'!K74</f>
        <v>9.5</v>
      </c>
      <c r="M74" s="38">
        <f t="shared" ref="M74:M86" si="7">K74+L74</f>
        <v>9.5</v>
      </c>
    </row>
    <row r="75" spans="1:13" x14ac:dyDescent="0.3">
      <c r="A75" s="1" t="s">
        <v>59</v>
      </c>
      <c r="B75" s="1" t="s">
        <v>18</v>
      </c>
      <c r="C75" s="2" t="s">
        <v>19</v>
      </c>
      <c r="D75" s="3"/>
      <c r="E75" s="3"/>
      <c r="F75" s="3"/>
      <c r="G75" s="3"/>
      <c r="H75" s="3"/>
      <c r="I75" s="16"/>
      <c r="J75" s="16"/>
      <c r="K75" s="36">
        <f t="shared" si="6"/>
        <v>0</v>
      </c>
      <c r="L75" s="42">
        <f>'podzim24-25'!K75</f>
        <v>0</v>
      </c>
      <c r="M75" s="38">
        <f t="shared" si="7"/>
        <v>0</v>
      </c>
    </row>
    <row r="76" spans="1:13" x14ac:dyDescent="0.3">
      <c r="A76" s="1" t="s">
        <v>59</v>
      </c>
      <c r="B76" s="1" t="s">
        <v>20</v>
      </c>
      <c r="C76" s="2" t="s">
        <v>21</v>
      </c>
      <c r="D76" s="3">
        <v>66</v>
      </c>
      <c r="E76" s="3"/>
      <c r="F76" s="3"/>
      <c r="G76" s="3"/>
      <c r="H76" s="3"/>
      <c r="I76" s="16"/>
      <c r="J76" s="16"/>
      <c r="K76" s="36">
        <f t="shared" si="6"/>
        <v>66</v>
      </c>
      <c r="L76" s="42">
        <f>'podzim24-25'!K76</f>
        <v>220</v>
      </c>
      <c r="M76" s="38">
        <f t="shared" si="7"/>
        <v>286</v>
      </c>
    </row>
    <row r="77" spans="1:13" x14ac:dyDescent="0.3">
      <c r="A77" s="1" t="s">
        <v>59</v>
      </c>
      <c r="B77" s="1" t="s">
        <v>22</v>
      </c>
      <c r="C77" s="2" t="s">
        <v>23</v>
      </c>
      <c r="D77" s="3"/>
      <c r="E77" s="3"/>
      <c r="F77" s="3"/>
      <c r="G77" s="3"/>
      <c r="H77" s="3"/>
      <c r="I77" s="16"/>
      <c r="J77" s="16"/>
      <c r="K77" s="36">
        <f t="shared" si="6"/>
        <v>0</v>
      </c>
      <c r="L77" s="42">
        <f>'podzim24-25'!K77</f>
        <v>0</v>
      </c>
      <c r="M77" s="38">
        <f t="shared" si="7"/>
        <v>0</v>
      </c>
    </row>
    <row r="78" spans="1:13" x14ac:dyDescent="0.3">
      <c r="A78" s="1" t="s">
        <v>59</v>
      </c>
      <c r="B78" s="1" t="s">
        <v>24</v>
      </c>
      <c r="C78" s="2" t="s">
        <v>25</v>
      </c>
      <c r="D78" s="3"/>
      <c r="E78" s="3"/>
      <c r="F78" s="3"/>
      <c r="G78" s="3"/>
      <c r="H78" s="3"/>
      <c r="I78" s="16"/>
      <c r="J78" s="16"/>
      <c r="K78" s="36">
        <f t="shared" si="6"/>
        <v>0</v>
      </c>
      <c r="L78" s="42">
        <f>'podzim24-25'!K78</f>
        <v>0</v>
      </c>
      <c r="M78" s="38">
        <f t="shared" si="7"/>
        <v>0</v>
      </c>
    </row>
    <row r="79" spans="1:13" x14ac:dyDescent="0.3">
      <c r="A79" s="1" t="s">
        <v>59</v>
      </c>
      <c r="B79" s="1" t="s">
        <v>26</v>
      </c>
      <c r="C79" s="2" t="s">
        <v>27</v>
      </c>
      <c r="D79" s="3"/>
      <c r="E79" s="3"/>
      <c r="F79" s="3"/>
      <c r="G79" s="3"/>
      <c r="H79" s="3"/>
      <c r="I79" s="16"/>
      <c r="J79" s="16"/>
      <c r="K79" s="36">
        <f t="shared" si="6"/>
        <v>0</v>
      </c>
      <c r="L79" s="42">
        <f>'podzim24-25'!K79</f>
        <v>0</v>
      </c>
      <c r="M79" s="38">
        <f t="shared" si="7"/>
        <v>0</v>
      </c>
    </row>
    <row r="80" spans="1:13" x14ac:dyDescent="0.3">
      <c r="A80" s="1" t="s">
        <v>59</v>
      </c>
      <c r="B80" s="1" t="s">
        <v>28</v>
      </c>
      <c r="C80" s="2" t="s">
        <v>29</v>
      </c>
      <c r="D80" s="3">
        <v>5.5</v>
      </c>
      <c r="E80" s="3"/>
      <c r="F80" s="3"/>
      <c r="G80" s="3"/>
      <c r="H80" s="3"/>
      <c r="I80" s="16"/>
      <c r="J80" s="16"/>
      <c r="K80" s="36">
        <f t="shared" si="6"/>
        <v>5.5</v>
      </c>
      <c r="L80" s="42">
        <f>'podzim24-25'!K80</f>
        <v>0</v>
      </c>
      <c r="M80" s="38">
        <f t="shared" si="7"/>
        <v>5.5</v>
      </c>
    </row>
    <row r="81" spans="1:13" x14ac:dyDescent="0.3">
      <c r="A81" s="1" t="s">
        <v>59</v>
      </c>
      <c r="B81" s="1" t="s">
        <v>30</v>
      </c>
      <c r="C81" s="2" t="s">
        <v>31</v>
      </c>
      <c r="D81" s="3"/>
      <c r="E81" s="3"/>
      <c r="F81" s="3"/>
      <c r="G81" s="3"/>
      <c r="H81" s="3"/>
      <c r="I81" s="16"/>
      <c r="J81" s="16"/>
      <c r="K81" s="36">
        <f t="shared" si="6"/>
        <v>0</v>
      </c>
      <c r="L81" s="42">
        <f>'podzim24-25'!K81</f>
        <v>0</v>
      </c>
      <c r="M81" s="38">
        <f t="shared" si="7"/>
        <v>0</v>
      </c>
    </row>
    <row r="82" spans="1:13" x14ac:dyDescent="0.3">
      <c r="A82" s="1" t="s">
        <v>59</v>
      </c>
      <c r="B82" s="1" t="s">
        <v>32</v>
      </c>
      <c r="C82" s="2" t="s">
        <v>29</v>
      </c>
      <c r="D82" s="3"/>
      <c r="E82" s="3"/>
      <c r="F82" s="3"/>
      <c r="G82" s="3"/>
      <c r="H82" s="3"/>
      <c r="I82" s="16"/>
      <c r="J82" s="16"/>
      <c r="K82" s="36">
        <f t="shared" si="6"/>
        <v>0</v>
      </c>
      <c r="L82" s="42">
        <f>'podzim24-25'!K82</f>
        <v>0</v>
      </c>
      <c r="M82" s="38">
        <f t="shared" si="7"/>
        <v>0</v>
      </c>
    </row>
    <row r="83" spans="1:13" x14ac:dyDescent="0.3">
      <c r="A83" s="1" t="s">
        <v>59</v>
      </c>
      <c r="B83" s="1" t="s">
        <v>33</v>
      </c>
      <c r="C83" s="2" t="s">
        <v>8</v>
      </c>
      <c r="D83" s="3"/>
      <c r="E83" s="3"/>
      <c r="F83" s="3"/>
      <c r="G83" s="3"/>
      <c r="H83" s="3"/>
      <c r="I83" s="16"/>
      <c r="J83" s="16"/>
      <c r="K83" s="36">
        <f t="shared" si="6"/>
        <v>0</v>
      </c>
      <c r="L83" s="42">
        <f>'podzim24-25'!K83</f>
        <v>0</v>
      </c>
      <c r="M83" s="38">
        <f t="shared" si="7"/>
        <v>0</v>
      </c>
    </row>
    <row r="84" spans="1:13" x14ac:dyDescent="0.3">
      <c r="A84" s="1" t="s">
        <v>59</v>
      </c>
      <c r="B84" s="1" t="s">
        <v>34</v>
      </c>
      <c r="C84" s="2" t="s">
        <v>25</v>
      </c>
      <c r="D84" s="3">
        <v>151.5</v>
      </c>
      <c r="E84" s="3"/>
      <c r="F84" s="3"/>
      <c r="G84" s="3"/>
      <c r="H84" s="3"/>
      <c r="I84" s="16"/>
      <c r="J84" s="16"/>
      <c r="K84" s="36">
        <f t="shared" si="6"/>
        <v>151.5</v>
      </c>
      <c r="L84" s="42">
        <v>164</v>
      </c>
      <c r="M84" s="38">
        <f t="shared" si="7"/>
        <v>315.5</v>
      </c>
    </row>
    <row r="85" spans="1:13" x14ac:dyDescent="0.3">
      <c r="A85" s="1" t="s">
        <v>59</v>
      </c>
      <c r="B85" s="1" t="s">
        <v>35</v>
      </c>
      <c r="C85" s="2" t="s">
        <v>36</v>
      </c>
      <c r="D85" s="3">
        <v>49.6</v>
      </c>
      <c r="E85" s="3"/>
      <c r="F85" s="3"/>
      <c r="G85" s="3"/>
      <c r="H85" s="3"/>
      <c r="I85" s="16"/>
      <c r="J85" s="16"/>
      <c r="K85" s="36">
        <f t="shared" si="6"/>
        <v>49.6</v>
      </c>
      <c r="L85" s="42">
        <f>'podzim24-25'!K85</f>
        <v>79.45</v>
      </c>
      <c r="M85" s="38">
        <f t="shared" si="7"/>
        <v>129.05000000000001</v>
      </c>
    </row>
    <row r="86" spans="1:13" x14ac:dyDescent="0.3">
      <c r="A86" s="1" t="s">
        <v>59</v>
      </c>
      <c r="B86" s="1" t="s">
        <v>37</v>
      </c>
      <c r="C86" s="2" t="s">
        <v>38</v>
      </c>
      <c r="D86" s="3"/>
      <c r="E86" s="3"/>
      <c r="F86" s="3"/>
      <c r="G86" s="3"/>
      <c r="H86" s="3"/>
      <c r="I86" s="16"/>
      <c r="J86" s="16"/>
      <c r="K86" s="36">
        <f t="shared" si="6"/>
        <v>0</v>
      </c>
      <c r="L86" s="42">
        <f>'podzim24-25'!K86</f>
        <v>0</v>
      </c>
      <c r="M86" s="38">
        <f t="shared" si="7"/>
        <v>0</v>
      </c>
    </row>
    <row r="87" spans="1:13" x14ac:dyDescent="0.3">
      <c r="C87" s="4"/>
      <c r="D87" s="5"/>
      <c r="E87" s="5"/>
      <c r="F87" s="5"/>
      <c r="G87" s="5"/>
      <c r="H87" s="3"/>
      <c r="I87" s="3"/>
      <c r="J87" s="3"/>
      <c r="K87" s="15"/>
      <c r="L87" s="42"/>
      <c r="M87" s="38"/>
    </row>
    <row r="88" spans="1:13" x14ac:dyDescent="0.3">
      <c r="B88" s="25" t="s">
        <v>13</v>
      </c>
      <c r="C88" s="4"/>
      <c r="D88" s="5"/>
      <c r="E88" s="5"/>
      <c r="F88" s="5"/>
      <c r="G88" s="5"/>
      <c r="H88" s="3"/>
      <c r="I88" s="3"/>
      <c r="J88" s="3"/>
      <c r="K88" s="44">
        <f>SUM(K73:K86)</f>
        <v>272.60000000000002</v>
      </c>
      <c r="L88" s="42"/>
      <c r="M88" s="38">
        <f>SUM(M73:M86)</f>
        <v>745.55</v>
      </c>
    </row>
    <row r="89" spans="1:13" x14ac:dyDescent="0.3">
      <c r="B89" s="52" t="s">
        <v>39</v>
      </c>
      <c r="C89" s="52"/>
      <c r="D89" s="5"/>
      <c r="E89" s="5"/>
      <c r="F89" s="5"/>
      <c r="G89" s="5"/>
      <c r="H89" s="3"/>
      <c r="I89" s="3"/>
      <c r="J89" s="3"/>
      <c r="K89" s="44">
        <f>K88/14</f>
        <v>19.471428571428572</v>
      </c>
      <c r="L89" s="42"/>
      <c r="M89" s="38">
        <f>M88/14</f>
        <v>53.253571428571426</v>
      </c>
    </row>
    <row r="90" spans="1:13" x14ac:dyDescent="0.3">
      <c r="C90" s="4"/>
      <c r="D90" s="5"/>
      <c r="E90" s="5"/>
      <c r="F90" s="5"/>
      <c r="G90" s="5"/>
      <c r="H90" s="3"/>
      <c r="I90" s="3"/>
      <c r="J90" s="3"/>
      <c r="K90" s="15"/>
      <c r="L90" s="42"/>
      <c r="M90" s="38"/>
    </row>
    <row r="91" spans="1:13" x14ac:dyDescent="0.3">
      <c r="A91" s="1" t="s">
        <v>75</v>
      </c>
      <c r="B91" s="1" t="s">
        <v>41</v>
      </c>
      <c r="C91" s="2" t="s">
        <v>42</v>
      </c>
      <c r="D91" s="3"/>
      <c r="E91" s="3"/>
      <c r="F91" s="3"/>
      <c r="G91" s="3"/>
      <c r="H91" s="3"/>
      <c r="I91" s="16"/>
      <c r="J91" s="16"/>
      <c r="K91" s="36">
        <f t="shared" ref="K91:K103" si="8">SUM(D91:J91)</f>
        <v>0</v>
      </c>
      <c r="L91" s="42">
        <f>'podzim24-25'!K91</f>
        <v>0</v>
      </c>
      <c r="M91" s="38">
        <f>K91+L91</f>
        <v>0</v>
      </c>
    </row>
    <row r="92" spans="1:13" x14ac:dyDescent="0.3">
      <c r="A92" s="1" t="s">
        <v>75</v>
      </c>
      <c r="B92" s="1" t="s">
        <v>140</v>
      </c>
      <c r="C92" s="2" t="s">
        <v>44</v>
      </c>
      <c r="D92" s="3"/>
      <c r="E92" s="3"/>
      <c r="F92" s="3"/>
      <c r="G92" s="3"/>
      <c r="H92" s="3"/>
      <c r="I92" s="16"/>
      <c r="J92" s="16"/>
      <c r="K92" s="36">
        <f t="shared" si="8"/>
        <v>0</v>
      </c>
      <c r="L92" s="42">
        <f>'podzim24-25'!K92</f>
        <v>11</v>
      </c>
      <c r="M92" s="38">
        <f t="shared" ref="M92:M103" si="9">K92+L92</f>
        <v>11</v>
      </c>
    </row>
    <row r="93" spans="1:13" x14ac:dyDescent="0.3">
      <c r="A93" s="1" t="s">
        <v>75</v>
      </c>
      <c r="B93" s="1" t="s">
        <v>43</v>
      </c>
      <c r="C93" s="2" t="s">
        <v>44</v>
      </c>
      <c r="D93" s="3"/>
      <c r="E93" s="3"/>
      <c r="F93" s="3"/>
      <c r="G93" s="3"/>
      <c r="H93" s="3"/>
      <c r="I93" s="16"/>
      <c r="J93" s="16"/>
      <c r="K93" s="36">
        <f t="shared" si="8"/>
        <v>0</v>
      </c>
      <c r="L93" s="42">
        <f>'podzim24-25'!K93</f>
        <v>70</v>
      </c>
      <c r="M93" s="38">
        <f t="shared" si="9"/>
        <v>70</v>
      </c>
    </row>
    <row r="94" spans="1:13" x14ac:dyDescent="0.3">
      <c r="A94" s="1" t="s">
        <v>75</v>
      </c>
      <c r="B94" s="1" t="s">
        <v>45</v>
      </c>
      <c r="C94" s="2" t="s">
        <v>7</v>
      </c>
      <c r="D94" s="3"/>
      <c r="E94" s="3"/>
      <c r="F94" s="3"/>
      <c r="G94" s="3"/>
      <c r="H94" s="3"/>
      <c r="I94" s="16"/>
      <c r="J94" s="16"/>
      <c r="K94" s="36">
        <f t="shared" si="8"/>
        <v>0</v>
      </c>
      <c r="L94" s="42">
        <f>'podzim24-25'!K94</f>
        <v>0</v>
      </c>
      <c r="M94" s="38">
        <f t="shared" si="9"/>
        <v>0</v>
      </c>
    </row>
    <row r="95" spans="1:13" x14ac:dyDescent="0.3">
      <c r="A95" s="1" t="s">
        <v>75</v>
      </c>
      <c r="B95" s="1" t="s">
        <v>46</v>
      </c>
      <c r="C95" s="2" t="s">
        <v>47</v>
      </c>
      <c r="D95" s="3">
        <v>130</v>
      </c>
      <c r="E95" s="3"/>
      <c r="F95" s="3"/>
      <c r="G95" s="3"/>
      <c r="H95" s="3"/>
      <c r="I95" s="16"/>
      <c r="J95" s="16"/>
      <c r="K95" s="36">
        <f t="shared" si="8"/>
        <v>130</v>
      </c>
      <c r="L95" s="42">
        <f>'podzim24-25'!K95</f>
        <v>27</v>
      </c>
      <c r="M95" s="38">
        <f t="shared" si="9"/>
        <v>157</v>
      </c>
    </row>
    <row r="96" spans="1:13" x14ac:dyDescent="0.3">
      <c r="A96" s="1" t="s">
        <v>75</v>
      </c>
      <c r="B96" s="1" t="s">
        <v>48</v>
      </c>
      <c r="C96" s="2" t="s">
        <v>49</v>
      </c>
      <c r="D96" s="3"/>
      <c r="E96" s="3"/>
      <c r="F96" s="3"/>
      <c r="G96" s="3"/>
      <c r="H96" s="3"/>
      <c r="I96" s="16"/>
      <c r="J96" s="16"/>
      <c r="K96" s="36">
        <f t="shared" si="8"/>
        <v>0</v>
      </c>
      <c r="L96" s="42">
        <f>'podzim24-25'!K96</f>
        <v>33</v>
      </c>
      <c r="M96" s="38">
        <f t="shared" si="9"/>
        <v>33</v>
      </c>
    </row>
    <row r="97" spans="1:13" x14ac:dyDescent="0.3">
      <c r="A97" s="1" t="s">
        <v>75</v>
      </c>
      <c r="B97" s="1" t="s">
        <v>50</v>
      </c>
      <c r="C97" s="2" t="s">
        <v>11</v>
      </c>
      <c r="D97" s="3"/>
      <c r="E97" s="3"/>
      <c r="F97" s="3"/>
      <c r="G97" s="3"/>
      <c r="H97" s="3"/>
      <c r="I97" s="16"/>
      <c r="J97" s="16"/>
      <c r="K97" s="36">
        <f t="shared" si="8"/>
        <v>0</v>
      </c>
      <c r="L97" s="42">
        <f>'podzim24-25'!K97</f>
        <v>0</v>
      </c>
      <c r="M97" s="38">
        <f t="shared" si="9"/>
        <v>0</v>
      </c>
    </row>
    <row r="98" spans="1:13" x14ac:dyDescent="0.3">
      <c r="A98" s="1" t="s">
        <v>75</v>
      </c>
      <c r="B98" s="1" t="s">
        <v>50</v>
      </c>
      <c r="C98" s="2" t="s">
        <v>17</v>
      </c>
      <c r="D98" s="3"/>
      <c r="E98" s="3"/>
      <c r="F98" s="3"/>
      <c r="G98" s="3"/>
      <c r="H98" s="3"/>
      <c r="I98" s="16"/>
      <c r="J98" s="16"/>
      <c r="K98" s="36">
        <f t="shared" si="8"/>
        <v>0</v>
      </c>
      <c r="L98" s="42">
        <f>'podzim24-25'!K98</f>
        <v>0</v>
      </c>
      <c r="M98" s="38">
        <f t="shared" si="9"/>
        <v>0</v>
      </c>
    </row>
    <row r="99" spans="1:13" x14ac:dyDescent="0.3">
      <c r="A99" s="1" t="s">
        <v>75</v>
      </c>
      <c r="B99" s="1" t="s">
        <v>51</v>
      </c>
      <c r="C99" s="2" t="s">
        <v>52</v>
      </c>
      <c r="D99" s="3"/>
      <c r="E99" s="3"/>
      <c r="F99" s="3"/>
      <c r="G99" s="3"/>
      <c r="H99" s="3"/>
      <c r="I99" s="16"/>
      <c r="J99" s="16"/>
      <c r="K99" s="36">
        <f t="shared" si="8"/>
        <v>0</v>
      </c>
      <c r="L99" s="42">
        <f>'podzim24-25'!K99</f>
        <v>0</v>
      </c>
      <c r="M99" s="38">
        <f t="shared" si="9"/>
        <v>0</v>
      </c>
    </row>
    <row r="100" spans="1:13" x14ac:dyDescent="0.3">
      <c r="A100" s="1" t="s">
        <v>75</v>
      </c>
      <c r="B100" s="1" t="s">
        <v>53</v>
      </c>
      <c r="C100" s="2" t="s">
        <v>54</v>
      </c>
      <c r="D100" s="3">
        <v>5</v>
      </c>
      <c r="E100" s="3"/>
      <c r="F100" s="3"/>
      <c r="G100" s="3"/>
      <c r="H100" s="3"/>
      <c r="I100" s="16"/>
      <c r="J100" s="16"/>
      <c r="K100" s="36">
        <f t="shared" si="8"/>
        <v>5</v>
      </c>
      <c r="L100" s="42">
        <f>'podzim24-25'!K100</f>
        <v>6</v>
      </c>
      <c r="M100" s="38">
        <f t="shared" si="9"/>
        <v>11</v>
      </c>
    </row>
    <row r="101" spans="1:13" x14ac:dyDescent="0.3">
      <c r="A101" s="1" t="s">
        <v>75</v>
      </c>
      <c r="B101" s="1" t="s">
        <v>55</v>
      </c>
      <c r="C101" s="2" t="s">
        <v>27</v>
      </c>
      <c r="D101" s="3">
        <v>36</v>
      </c>
      <c r="E101" s="3"/>
      <c r="F101" s="3"/>
      <c r="G101" s="3"/>
      <c r="H101" s="3"/>
      <c r="I101" s="16"/>
      <c r="J101" s="16"/>
      <c r="K101" s="36">
        <f t="shared" si="8"/>
        <v>36</v>
      </c>
      <c r="L101" s="42">
        <f>'podzim24-25'!K101</f>
        <v>32</v>
      </c>
      <c r="M101" s="38">
        <f t="shared" si="9"/>
        <v>68</v>
      </c>
    </row>
    <row r="102" spans="1:13" x14ac:dyDescent="0.3">
      <c r="A102" s="1" t="s">
        <v>75</v>
      </c>
      <c r="B102" s="1" t="s">
        <v>56</v>
      </c>
      <c r="C102" s="2" t="s">
        <v>57</v>
      </c>
      <c r="D102" s="3">
        <v>11</v>
      </c>
      <c r="E102" s="3"/>
      <c r="F102" s="3"/>
      <c r="G102" s="3"/>
      <c r="H102" s="3"/>
      <c r="I102" s="16"/>
      <c r="J102" s="16"/>
      <c r="K102" s="36">
        <f t="shared" si="8"/>
        <v>11</v>
      </c>
      <c r="L102" s="42">
        <f>'podzim24-25'!K102</f>
        <v>49</v>
      </c>
      <c r="M102" s="38">
        <f t="shared" si="9"/>
        <v>60</v>
      </c>
    </row>
    <row r="103" spans="1:13" x14ac:dyDescent="0.3">
      <c r="A103" s="1" t="s">
        <v>75</v>
      </c>
      <c r="B103" s="1" t="s">
        <v>9</v>
      </c>
      <c r="C103" s="2" t="s">
        <v>58</v>
      </c>
      <c r="D103" s="3"/>
      <c r="E103" s="3"/>
      <c r="F103" s="3"/>
      <c r="G103" s="3"/>
      <c r="H103" s="3"/>
      <c r="I103" s="16"/>
      <c r="J103" s="16"/>
      <c r="K103" s="36">
        <f t="shared" si="8"/>
        <v>0</v>
      </c>
      <c r="L103" s="42">
        <f>'podzim24-25'!K103</f>
        <v>88</v>
      </c>
      <c r="M103" s="38">
        <f t="shared" si="9"/>
        <v>88</v>
      </c>
    </row>
    <row r="104" spans="1:13" x14ac:dyDescent="0.3">
      <c r="C104" s="4"/>
      <c r="D104" s="5"/>
      <c r="E104" s="5"/>
      <c r="F104" s="5"/>
      <c r="G104" s="5"/>
      <c r="H104" s="3"/>
      <c r="I104" s="3"/>
      <c r="J104" s="3"/>
      <c r="K104" s="15"/>
      <c r="L104" s="42"/>
      <c r="M104" s="38"/>
    </row>
    <row r="105" spans="1:13" x14ac:dyDescent="0.3">
      <c r="B105" s="25" t="s">
        <v>13</v>
      </c>
      <c r="C105" s="4"/>
      <c r="D105" s="5"/>
      <c r="E105" s="5"/>
      <c r="F105" s="5"/>
      <c r="G105" s="5"/>
      <c r="H105" s="3"/>
      <c r="I105" s="3"/>
      <c r="J105" s="3"/>
      <c r="K105" s="44">
        <f>SUM(K91:K103)</f>
        <v>182</v>
      </c>
      <c r="L105" s="42"/>
      <c r="M105" s="38">
        <f>SUM(M91:M103)</f>
        <v>498</v>
      </c>
    </row>
    <row r="106" spans="1:13" x14ac:dyDescent="0.3">
      <c r="B106" s="54" t="s">
        <v>39</v>
      </c>
      <c r="C106" s="54"/>
      <c r="D106" s="5"/>
      <c r="E106" s="5"/>
      <c r="F106" s="5"/>
      <c r="G106" s="5"/>
      <c r="H106" s="3"/>
      <c r="I106" s="3"/>
      <c r="J106" s="3"/>
      <c r="K106" s="44">
        <f>K105/13</f>
        <v>14</v>
      </c>
      <c r="L106" s="42"/>
      <c r="M106" s="38">
        <f>M105/13</f>
        <v>38.307692307692307</v>
      </c>
    </row>
    <row r="107" spans="1:13" x14ac:dyDescent="0.3">
      <c r="B107" s="6"/>
      <c r="C107" s="4"/>
      <c r="D107" s="5"/>
      <c r="E107" s="5"/>
      <c r="F107" s="5"/>
      <c r="G107" s="5"/>
      <c r="H107" s="3"/>
      <c r="I107" s="3"/>
      <c r="J107" s="3"/>
      <c r="K107" s="14"/>
      <c r="L107" s="42"/>
      <c r="M107" s="38"/>
    </row>
    <row r="108" spans="1:13" x14ac:dyDescent="0.3">
      <c r="A108" t="s">
        <v>218</v>
      </c>
      <c r="B108" s="6"/>
      <c r="C108" s="4"/>
      <c r="D108" s="5">
        <v>9</v>
      </c>
      <c r="E108" s="5"/>
      <c r="F108" s="5"/>
      <c r="G108" s="5"/>
      <c r="H108" s="3"/>
      <c r="I108" s="3"/>
      <c r="J108" s="3"/>
      <c r="K108" s="44">
        <f t="shared" ref="K108:K121" si="10">SUM(D108:J108)</f>
        <v>9</v>
      </c>
      <c r="L108" s="42"/>
      <c r="M108" s="38"/>
    </row>
    <row r="109" spans="1:13" x14ac:dyDescent="0.3">
      <c r="A109" s="1" t="s">
        <v>89</v>
      </c>
      <c r="B109" s="1" t="s">
        <v>20</v>
      </c>
      <c r="C109" s="2" t="s">
        <v>23</v>
      </c>
      <c r="D109" s="3">
        <v>66</v>
      </c>
      <c r="E109" s="3"/>
      <c r="F109" s="3"/>
      <c r="G109" s="3"/>
      <c r="H109" s="3"/>
      <c r="I109" s="16"/>
      <c r="J109" s="16"/>
      <c r="K109" s="36">
        <f t="shared" si="10"/>
        <v>66</v>
      </c>
      <c r="L109" s="42">
        <f>'podzim24-25'!K108</f>
        <v>220</v>
      </c>
      <c r="M109" s="38">
        <f>K109+L109</f>
        <v>286</v>
      </c>
    </row>
    <row r="110" spans="1:13" x14ac:dyDescent="0.3">
      <c r="A110" s="1" t="s">
        <v>89</v>
      </c>
      <c r="B110" s="1" t="s">
        <v>60</v>
      </c>
      <c r="C110" s="2" t="s">
        <v>61</v>
      </c>
      <c r="D110" s="3">
        <v>135.5</v>
      </c>
      <c r="E110" s="3"/>
      <c r="F110" s="3"/>
      <c r="G110" s="3"/>
      <c r="H110" s="3"/>
      <c r="I110" s="16"/>
      <c r="J110" s="16"/>
      <c r="K110" s="36">
        <f t="shared" si="10"/>
        <v>135.5</v>
      </c>
      <c r="L110" s="42">
        <f>'podzim24-25'!K109</f>
        <v>76.5</v>
      </c>
      <c r="M110" s="38">
        <f t="shared" ref="M110:M121" si="11">K110+L110</f>
        <v>212</v>
      </c>
    </row>
    <row r="111" spans="1:13" x14ac:dyDescent="0.3">
      <c r="A111" s="1" t="s">
        <v>89</v>
      </c>
      <c r="B111" s="1" t="s">
        <v>10</v>
      </c>
      <c r="C111" s="2" t="s">
        <v>62</v>
      </c>
      <c r="D111" s="3"/>
      <c r="E111" s="3"/>
      <c r="F111" s="3"/>
      <c r="G111" s="3"/>
      <c r="H111" s="3"/>
      <c r="I111" s="16"/>
      <c r="J111" s="16"/>
      <c r="K111" s="36">
        <f t="shared" si="10"/>
        <v>0</v>
      </c>
      <c r="L111" s="42">
        <f>'podzim24-25'!K110</f>
        <v>16</v>
      </c>
      <c r="M111" s="38">
        <f t="shared" si="11"/>
        <v>16</v>
      </c>
    </row>
    <row r="112" spans="1:13" x14ac:dyDescent="0.3">
      <c r="A112" s="1" t="s">
        <v>89</v>
      </c>
      <c r="B112" s="1" t="s">
        <v>63</v>
      </c>
      <c r="C112" s="2" t="s">
        <v>44</v>
      </c>
      <c r="D112" s="3"/>
      <c r="E112" s="3"/>
      <c r="F112" s="3"/>
      <c r="G112" s="3"/>
      <c r="H112" s="3"/>
      <c r="I112" s="16"/>
      <c r="J112" s="16"/>
      <c r="K112" s="36">
        <f t="shared" si="10"/>
        <v>0</v>
      </c>
      <c r="L112" s="42">
        <f>'podzim24-25'!K111</f>
        <v>0</v>
      </c>
      <c r="M112" s="38">
        <f t="shared" si="11"/>
        <v>0</v>
      </c>
    </row>
    <row r="113" spans="1:13" x14ac:dyDescent="0.3">
      <c r="A113" s="1" t="s">
        <v>89</v>
      </c>
      <c r="B113" s="1" t="s">
        <v>5</v>
      </c>
      <c r="C113" s="2" t="s">
        <v>64</v>
      </c>
      <c r="D113" s="3">
        <v>100</v>
      </c>
      <c r="E113" s="3"/>
      <c r="F113" s="3"/>
      <c r="G113" s="3"/>
      <c r="H113" s="3"/>
      <c r="I113" s="16"/>
      <c r="J113" s="16"/>
      <c r="K113" s="36">
        <f t="shared" si="10"/>
        <v>100</v>
      </c>
      <c r="L113" s="42">
        <f>'podzim24-25'!K112</f>
        <v>26.5</v>
      </c>
      <c r="M113" s="38">
        <f t="shared" si="11"/>
        <v>126.5</v>
      </c>
    </row>
    <row r="114" spans="1:13" x14ac:dyDescent="0.3">
      <c r="A114" s="1" t="s">
        <v>89</v>
      </c>
      <c r="B114" s="1" t="s">
        <v>6</v>
      </c>
      <c r="C114" s="2" t="s">
        <v>65</v>
      </c>
      <c r="D114" s="3">
        <v>35.700000000000003</v>
      </c>
      <c r="E114" s="3">
        <v>9</v>
      </c>
      <c r="F114" s="3"/>
      <c r="G114" s="3"/>
      <c r="H114" s="3"/>
      <c r="I114" s="16"/>
      <c r="J114" s="16"/>
      <c r="K114" s="36">
        <f t="shared" si="10"/>
        <v>44.7</v>
      </c>
      <c r="L114" s="42">
        <f>'podzim24-25'!K113</f>
        <v>40.9</v>
      </c>
      <c r="M114" s="38">
        <f t="shared" si="11"/>
        <v>85.6</v>
      </c>
    </row>
    <row r="115" spans="1:13" x14ac:dyDescent="0.3">
      <c r="A115" s="1" t="s">
        <v>89</v>
      </c>
      <c r="B115" s="1" t="s">
        <v>66</v>
      </c>
      <c r="C115" s="2" t="s">
        <v>67</v>
      </c>
      <c r="D115" s="3">
        <v>132</v>
      </c>
      <c r="E115" s="3"/>
      <c r="F115" s="3"/>
      <c r="G115" s="3"/>
      <c r="H115" s="3"/>
      <c r="I115" s="16"/>
      <c r="J115" s="16"/>
      <c r="K115" s="36">
        <f t="shared" si="10"/>
        <v>132</v>
      </c>
      <c r="L115" s="42">
        <f>'podzim24-25'!K114</f>
        <v>119</v>
      </c>
      <c r="M115" s="38">
        <f t="shared" si="11"/>
        <v>251</v>
      </c>
    </row>
    <row r="116" spans="1:13" x14ac:dyDescent="0.3">
      <c r="A116" s="1" t="s">
        <v>89</v>
      </c>
      <c r="B116" s="1" t="s">
        <v>68</v>
      </c>
      <c r="C116" s="2" t="s">
        <v>17</v>
      </c>
      <c r="D116" s="3">
        <v>10</v>
      </c>
      <c r="E116" s="3"/>
      <c r="F116" s="3"/>
      <c r="G116" s="3"/>
      <c r="H116" s="3"/>
      <c r="I116" s="16"/>
      <c r="J116" s="16"/>
      <c r="K116" s="36">
        <f t="shared" si="10"/>
        <v>10</v>
      </c>
      <c r="L116" s="42">
        <f>'podzim24-25'!K115</f>
        <v>13</v>
      </c>
      <c r="M116" s="38">
        <f t="shared" si="11"/>
        <v>23</v>
      </c>
    </row>
    <row r="117" spans="1:13" x14ac:dyDescent="0.3">
      <c r="A117" s="1" t="s">
        <v>89</v>
      </c>
      <c r="B117" s="1" t="s">
        <v>69</v>
      </c>
      <c r="C117" s="2" t="s">
        <v>70</v>
      </c>
      <c r="D117" s="3">
        <v>165</v>
      </c>
      <c r="E117" s="3"/>
      <c r="F117" s="3"/>
      <c r="G117" s="3"/>
      <c r="H117" s="3"/>
      <c r="I117" s="16"/>
      <c r="J117" s="16"/>
      <c r="K117" s="36">
        <f t="shared" si="10"/>
        <v>165</v>
      </c>
      <c r="L117" s="42">
        <f>'podzim24-25'!K116</f>
        <v>0</v>
      </c>
      <c r="M117" s="38">
        <f t="shared" si="11"/>
        <v>165</v>
      </c>
    </row>
    <row r="118" spans="1:13" x14ac:dyDescent="0.3">
      <c r="A118" s="1" t="s">
        <v>89</v>
      </c>
      <c r="B118" s="1" t="s">
        <v>71</v>
      </c>
      <c r="C118" s="2" t="s">
        <v>72</v>
      </c>
      <c r="D118" s="3">
        <v>177.5</v>
      </c>
      <c r="E118" s="3"/>
      <c r="F118" s="3"/>
      <c r="G118" s="3"/>
      <c r="H118" s="3"/>
      <c r="I118" s="16"/>
      <c r="J118" s="16"/>
      <c r="K118" s="36">
        <f t="shared" si="10"/>
        <v>177.5</v>
      </c>
      <c r="L118" s="42">
        <f>'podzim24-25'!K117</f>
        <v>162</v>
      </c>
      <c r="M118" s="38">
        <f t="shared" si="11"/>
        <v>339.5</v>
      </c>
    </row>
    <row r="119" spans="1:13" x14ac:dyDescent="0.3">
      <c r="A119" s="1" t="s">
        <v>89</v>
      </c>
      <c r="B119" s="1" t="s">
        <v>137</v>
      </c>
      <c r="C119" s="2" t="s">
        <v>62</v>
      </c>
      <c r="D119" s="3"/>
      <c r="E119" s="3"/>
      <c r="F119" s="3"/>
      <c r="G119" s="3"/>
      <c r="H119" s="3"/>
      <c r="I119" s="16"/>
      <c r="J119" s="16"/>
      <c r="K119" s="36">
        <f>SUM(D119:J119)</f>
        <v>0</v>
      </c>
      <c r="L119" s="42">
        <f>'podzim24-25'!K118</f>
        <v>0</v>
      </c>
      <c r="M119" s="38">
        <f t="shared" si="11"/>
        <v>0</v>
      </c>
    </row>
    <row r="120" spans="1:13" x14ac:dyDescent="0.3">
      <c r="A120" s="1" t="s">
        <v>89</v>
      </c>
      <c r="B120" s="1" t="s">
        <v>73</v>
      </c>
      <c r="C120" s="2" t="s">
        <v>17</v>
      </c>
      <c r="D120" s="3">
        <v>84.5</v>
      </c>
      <c r="E120" s="3">
        <v>58</v>
      </c>
      <c r="F120" s="3"/>
      <c r="G120" s="3"/>
      <c r="H120" s="3"/>
      <c r="I120" s="16"/>
      <c r="J120" s="16"/>
      <c r="K120" s="36">
        <f t="shared" si="10"/>
        <v>142.5</v>
      </c>
      <c r="L120" s="42">
        <f>'podzim24-25'!K119</f>
        <v>0</v>
      </c>
      <c r="M120" s="38">
        <f t="shared" si="11"/>
        <v>142.5</v>
      </c>
    </row>
    <row r="121" spans="1:13" x14ac:dyDescent="0.3">
      <c r="A121" s="1" t="s">
        <v>89</v>
      </c>
      <c r="B121" s="1" t="s">
        <v>74</v>
      </c>
      <c r="C121" s="2" t="s">
        <v>70</v>
      </c>
      <c r="D121" s="3">
        <v>13</v>
      </c>
      <c r="E121" s="3"/>
      <c r="F121" s="3"/>
      <c r="G121" s="3"/>
      <c r="H121" s="3"/>
      <c r="I121" s="16"/>
      <c r="J121" s="16"/>
      <c r="K121" s="36">
        <f t="shared" si="10"/>
        <v>13</v>
      </c>
      <c r="L121" s="42">
        <f>'podzim24-25'!K120</f>
        <v>17</v>
      </c>
      <c r="M121" s="38">
        <f t="shared" si="11"/>
        <v>30</v>
      </c>
    </row>
    <row r="122" spans="1:13" x14ac:dyDescent="0.3">
      <c r="C122" s="4"/>
      <c r="D122" s="5"/>
      <c r="E122" s="5"/>
      <c r="F122" s="5"/>
      <c r="G122" s="5"/>
      <c r="H122" s="3"/>
      <c r="I122" s="3"/>
      <c r="J122" s="3"/>
      <c r="K122" s="15"/>
      <c r="L122" s="42"/>
      <c r="M122" s="38"/>
    </row>
    <row r="123" spans="1:13" x14ac:dyDescent="0.3">
      <c r="B123" s="25" t="s">
        <v>13</v>
      </c>
      <c r="C123" s="4"/>
      <c r="D123" s="5"/>
      <c r="E123" s="5"/>
      <c r="F123" s="5"/>
      <c r="G123" s="5"/>
      <c r="H123" s="3"/>
      <c r="I123" s="3"/>
      <c r="J123" s="3"/>
      <c r="K123" s="44">
        <f>SUM(K108:K121)</f>
        <v>995.2</v>
      </c>
      <c r="L123" s="42"/>
      <c r="M123" s="38">
        <f>SUM(M109:M121)</f>
        <v>1677.1</v>
      </c>
    </row>
    <row r="124" spans="1:13" x14ac:dyDescent="0.3">
      <c r="B124" s="52" t="s">
        <v>39</v>
      </c>
      <c r="C124" s="52"/>
      <c r="D124" s="5"/>
      <c r="E124" s="5"/>
      <c r="F124" s="5"/>
      <c r="G124" s="5"/>
      <c r="H124" s="3"/>
      <c r="I124" s="3"/>
      <c r="J124" s="3"/>
      <c r="K124" s="44">
        <f>K123/13</f>
        <v>76.553846153846152</v>
      </c>
      <c r="L124" s="42"/>
      <c r="M124" s="38">
        <f>M123/13</f>
        <v>129.00769230769231</v>
      </c>
    </row>
    <row r="125" spans="1:13" x14ac:dyDescent="0.3">
      <c r="C125" s="4"/>
      <c r="D125" s="5"/>
      <c r="E125" s="5"/>
      <c r="F125" s="5"/>
      <c r="G125" s="5"/>
      <c r="H125" s="3"/>
      <c r="I125" s="3"/>
      <c r="J125" s="3"/>
      <c r="K125" s="14"/>
      <c r="L125" s="42"/>
      <c r="M125" s="38"/>
    </row>
    <row r="126" spans="1:13" x14ac:dyDescent="0.3">
      <c r="A126" s="1" t="s">
        <v>105</v>
      </c>
      <c r="B126" s="1" t="s">
        <v>198</v>
      </c>
      <c r="C126" s="2" t="s">
        <v>7</v>
      </c>
      <c r="D126" s="3"/>
      <c r="E126" s="3"/>
      <c r="F126" s="3"/>
      <c r="G126" s="3"/>
      <c r="H126" s="3"/>
      <c r="I126" s="3"/>
      <c r="J126" s="3"/>
      <c r="K126" s="36">
        <f t="shared" ref="K126:K140" si="12">SUM(D126:J126)</f>
        <v>0</v>
      </c>
      <c r="L126" s="42">
        <f>'podzim24-25'!K125</f>
        <v>45.5</v>
      </c>
      <c r="M126" s="38">
        <f>K126+L126</f>
        <v>45.5</v>
      </c>
    </row>
    <row r="127" spans="1:13" x14ac:dyDescent="0.3">
      <c r="A127" s="1" t="s">
        <v>105</v>
      </c>
      <c r="B127" s="1" t="s">
        <v>16</v>
      </c>
      <c r="C127" s="2" t="s">
        <v>76</v>
      </c>
      <c r="D127" s="3"/>
      <c r="E127" s="3"/>
      <c r="F127" s="3"/>
      <c r="G127" s="3"/>
      <c r="H127" s="3"/>
      <c r="I127" s="16"/>
      <c r="J127" s="16"/>
      <c r="K127" s="36">
        <f t="shared" si="12"/>
        <v>0</v>
      </c>
      <c r="L127" s="42">
        <f>'podzim24-25'!K126</f>
        <v>9.5</v>
      </c>
      <c r="M127" s="38">
        <f t="shared" ref="M127:M140" si="13">K127+L127</f>
        <v>9.5</v>
      </c>
    </row>
    <row r="128" spans="1:13" x14ac:dyDescent="0.3">
      <c r="A128" s="1" t="s">
        <v>105</v>
      </c>
      <c r="B128" s="1" t="s">
        <v>77</v>
      </c>
      <c r="C128" s="2" t="s">
        <v>78</v>
      </c>
      <c r="D128" s="3">
        <v>21</v>
      </c>
      <c r="E128" s="3">
        <v>24</v>
      </c>
      <c r="F128" s="3">
        <v>59</v>
      </c>
      <c r="G128" s="3">
        <v>120</v>
      </c>
      <c r="H128" s="3"/>
      <c r="I128" s="16"/>
      <c r="J128" s="16"/>
      <c r="K128" s="36">
        <f t="shared" si="12"/>
        <v>224</v>
      </c>
      <c r="L128" s="42">
        <f>'podzim24-25'!K127</f>
        <v>80</v>
      </c>
      <c r="M128" s="38">
        <f t="shared" si="13"/>
        <v>304</v>
      </c>
    </row>
    <row r="129" spans="1:13" x14ac:dyDescent="0.3">
      <c r="A129" s="1" t="s">
        <v>105</v>
      </c>
      <c r="B129" s="1" t="s">
        <v>63</v>
      </c>
      <c r="C129" s="2" t="s">
        <v>62</v>
      </c>
      <c r="D129" s="3">
        <v>43.2</v>
      </c>
      <c r="E129" s="3"/>
      <c r="F129" s="3"/>
      <c r="G129" s="3"/>
      <c r="H129" s="3"/>
      <c r="I129" s="16"/>
      <c r="J129" s="16"/>
      <c r="K129" s="36">
        <f t="shared" si="12"/>
        <v>43.2</v>
      </c>
      <c r="L129" s="42">
        <f>'podzim24-25'!K128</f>
        <v>184.1</v>
      </c>
      <c r="M129" s="38">
        <f t="shared" si="13"/>
        <v>227.3</v>
      </c>
    </row>
    <row r="130" spans="1:13" x14ac:dyDescent="0.3">
      <c r="A130" s="1" t="s">
        <v>105</v>
      </c>
      <c r="B130" s="1" t="s">
        <v>66</v>
      </c>
      <c r="C130" s="2" t="s">
        <v>79</v>
      </c>
      <c r="D130" s="3">
        <v>32.5</v>
      </c>
      <c r="E130" s="3"/>
      <c r="F130" s="3"/>
      <c r="G130" s="3"/>
      <c r="H130" s="3"/>
      <c r="I130" s="16"/>
      <c r="J130" s="16"/>
      <c r="K130" s="36">
        <f t="shared" si="12"/>
        <v>32.5</v>
      </c>
      <c r="L130" s="42">
        <f>'podzim24-25'!K129</f>
        <v>56</v>
      </c>
      <c r="M130" s="38">
        <f t="shared" si="13"/>
        <v>88.5</v>
      </c>
    </row>
    <row r="131" spans="1:13" x14ac:dyDescent="0.3">
      <c r="A131" s="1" t="s">
        <v>105</v>
      </c>
      <c r="B131" s="1" t="s">
        <v>80</v>
      </c>
      <c r="C131" s="2" t="s">
        <v>58</v>
      </c>
      <c r="D131" s="3">
        <v>15</v>
      </c>
      <c r="E131" s="3"/>
      <c r="F131" s="3"/>
      <c r="G131" s="3"/>
      <c r="H131" s="3"/>
      <c r="I131" s="16"/>
      <c r="J131" s="16"/>
      <c r="K131" s="36">
        <f t="shared" si="12"/>
        <v>15</v>
      </c>
      <c r="L131" s="42">
        <f>'podzim24-25'!K130</f>
        <v>6</v>
      </c>
      <c r="M131" s="38">
        <f t="shared" si="13"/>
        <v>21</v>
      </c>
    </row>
    <row r="132" spans="1:13" x14ac:dyDescent="0.3">
      <c r="A132" s="1" t="s">
        <v>105</v>
      </c>
      <c r="B132" s="1" t="s">
        <v>199</v>
      </c>
      <c r="C132" s="2" t="s">
        <v>200</v>
      </c>
      <c r="D132" s="3"/>
      <c r="E132" s="3"/>
      <c r="F132" s="3"/>
      <c r="G132" s="3"/>
      <c r="H132" s="3"/>
      <c r="I132" s="16"/>
      <c r="J132" s="16"/>
      <c r="K132" s="36">
        <f t="shared" si="12"/>
        <v>0</v>
      </c>
      <c r="L132" s="42">
        <f>'podzim24-25'!K131</f>
        <v>0</v>
      </c>
      <c r="M132" s="38">
        <f t="shared" si="13"/>
        <v>0</v>
      </c>
    </row>
    <row r="133" spans="1:13" x14ac:dyDescent="0.3">
      <c r="A133" s="1" t="s">
        <v>105</v>
      </c>
      <c r="B133" s="1" t="s">
        <v>81</v>
      </c>
      <c r="C133" s="2" t="s">
        <v>8</v>
      </c>
      <c r="D133" s="3">
        <v>154.5</v>
      </c>
      <c r="E133" s="3"/>
      <c r="F133" s="3"/>
      <c r="G133" s="3"/>
      <c r="H133" s="3"/>
      <c r="I133" s="16"/>
      <c r="J133" s="16"/>
      <c r="K133" s="36">
        <f t="shared" si="12"/>
        <v>154.5</v>
      </c>
      <c r="L133" s="42">
        <f>'podzim24-25'!K132</f>
        <v>0</v>
      </c>
      <c r="M133" s="38">
        <f t="shared" si="13"/>
        <v>154.5</v>
      </c>
    </row>
    <row r="134" spans="1:13" x14ac:dyDescent="0.3">
      <c r="A134" s="1" t="s">
        <v>105</v>
      </c>
      <c r="B134" s="1" t="s">
        <v>82</v>
      </c>
      <c r="C134" s="2" t="s">
        <v>52</v>
      </c>
      <c r="D134" s="3">
        <v>36</v>
      </c>
      <c r="E134" s="3"/>
      <c r="F134" s="3"/>
      <c r="G134" s="3"/>
      <c r="H134" s="3"/>
      <c r="I134" s="16"/>
      <c r="J134" s="16"/>
      <c r="K134" s="36">
        <f t="shared" si="12"/>
        <v>36</v>
      </c>
      <c r="L134" s="42">
        <f>'podzim24-25'!K133</f>
        <v>32</v>
      </c>
      <c r="M134" s="38">
        <f t="shared" si="13"/>
        <v>68</v>
      </c>
    </row>
    <row r="135" spans="1:13" x14ac:dyDescent="0.3">
      <c r="A135" s="1" t="s">
        <v>105</v>
      </c>
      <c r="B135" s="1" t="s">
        <v>74</v>
      </c>
      <c r="C135" s="2" t="s">
        <v>52</v>
      </c>
      <c r="D135" s="3"/>
      <c r="E135" s="3"/>
      <c r="F135" s="3"/>
      <c r="G135" s="3"/>
      <c r="H135" s="3"/>
      <c r="I135" s="16"/>
      <c r="J135" s="16"/>
      <c r="K135" s="36">
        <f t="shared" si="12"/>
        <v>0</v>
      </c>
      <c r="L135" s="42">
        <f>'podzim24-25'!K134</f>
        <v>0</v>
      </c>
      <c r="M135" s="38">
        <f t="shared" si="13"/>
        <v>0</v>
      </c>
    </row>
    <row r="136" spans="1:13" x14ac:dyDescent="0.3">
      <c r="A136" s="1" t="s">
        <v>105</v>
      </c>
      <c r="B136" s="1" t="s">
        <v>84</v>
      </c>
      <c r="C136" s="2" t="s">
        <v>85</v>
      </c>
      <c r="D136" s="3"/>
      <c r="E136" s="3"/>
      <c r="F136" s="3"/>
      <c r="G136" s="3"/>
      <c r="H136" s="3"/>
      <c r="I136" s="16"/>
      <c r="J136" s="16"/>
      <c r="K136" s="36">
        <f t="shared" si="12"/>
        <v>0</v>
      </c>
      <c r="L136" s="42">
        <f>'podzim24-25'!K135</f>
        <v>10</v>
      </c>
      <c r="M136" s="38">
        <f t="shared" si="13"/>
        <v>10</v>
      </c>
    </row>
    <row r="137" spans="1:13" x14ac:dyDescent="0.3">
      <c r="A137" s="1" t="s">
        <v>105</v>
      </c>
      <c r="B137" s="1" t="s">
        <v>86</v>
      </c>
      <c r="C137" s="2" t="s">
        <v>87</v>
      </c>
      <c r="D137" s="3"/>
      <c r="E137" s="3"/>
      <c r="F137" s="3"/>
      <c r="G137" s="3"/>
      <c r="H137" s="3"/>
      <c r="I137" s="16"/>
      <c r="J137" s="16"/>
      <c r="K137" s="36">
        <f t="shared" si="12"/>
        <v>0</v>
      </c>
      <c r="L137" s="42">
        <f>'podzim24-25'!K136</f>
        <v>0</v>
      </c>
      <c r="M137" s="38">
        <f t="shared" si="13"/>
        <v>0</v>
      </c>
    </row>
    <row r="138" spans="1:13" x14ac:dyDescent="0.3">
      <c r="A138" s="1" t="s">
        <v>105</v>
      </c>
      <c r="B138" s="1" t="s">
        <v>138</v>
      </c>
      <c r="C138" s="2" t="s">
        <v>139</v>
      </c>
      <c r="D138" s="3"/>
      <c r="E138" s="3"/>
      <c r="F138" s="3"/>
      <c r="G138" s="3"/>
      <c r="H138" s="3"/>
      <c r="I138" s="16"/>
      <c r="J138" s="16"/>
      <c r="K138" s="36">
        <f>SUM(D138:J138)</f>
        <v>0</v>
      </c>
      <c r="L138" s="42">
        <f>'podzim24-25'!K137</f>
        <v>0</v>
      </c>
      <c r="M138" s="38">
        <f t="shared" si="13"/>
        <v>0</v>
      </c>
    </row>
    <row r="139" spans="1:13" x14ac:dyDescent="0.3">
      <c r="A139" s="1" t="s">
        <v>105</v>
      </c>
      <c r="B139" s="1" t="s">
        <v>4</v>
      </c>
      <c r="C139" s="2" t="s">
        <v>88</v>
      </c>
      <c r="D139" s="3"/>
      <c r="E139" s="3"/>
      <c r="F139" s="3"/>
      <c r="G139" s="3"/>
      <c r="H139" s="3"/>
      <c r="I139" s="16"/>
      <c r="J139" s="16"/>
      <c r="K139" s="36">
        <f t="shared" si="12"/>
        <v>0</v>
      </c>
      <c r="L139" s="42">
        <f>'podzim24-25'!K138</f>
        <v>0</v>
      </c>
      <c r="M139" s="38">
        <f t="shared" si="13"/>
        <v>0</v>
      </c>
    </row>
    <row r="140" spans="1:13" x14ac:dyDescent="0.3">
      <c r="A140" s="18" t="s">
        <v>105</v>
      </c>
      <c r="B140" s="18" t="s">
        <v>213</v>
      </c>
      <c r="C140" s="2" t="s">
        <v>214</v>
      </c>
      <c r="D140" s="3"/>
      <c r="E140" s="3"/>
      <c r="F140" s="3"/>
      <c r="G140" s="3"/>
      <c r="H140" s="3"/>
      <c r="I140" s="3"/>
      <c r="J140" s="3"/>
      <c r="K140" s="36">
        <f t="shared" si="12"/>
        <v>0</v>
      </c>
      <c r="L140" s="42">
        <f>'podzim24-25'!K139</f>
        <v>0</v>
      </c>
      <c r="M140" s="38">
        <f t="shared" si="13"/>
        <v>0</v>
      </c>
    </row>
    <row r="141" spans="1:13" x14ac:dyDescent="0.3">
      <c r="C141" s="4"/>
      <c r="D141" s="5"/>
      <c r="E141" s="5"/>
      <c r="F141" s="5"/>
      <c r="G141" s="5"/>
      <c r="H141" s="3"/>
      <c r="I141" s="3"/>
      <c r="J141" s="3"/>
      <c r="K141" s="15"/>
      <c r="L141" s="42"/>
      <c r="M141" s="38"/>
    </row>
    <row r="142" spans="1:13" x14ac:dyDescent="0.3">
      <c r="B142" s="25" t="s">
        <v>13</v>
      </c>
      <c r="C142" s="4"/>
      <c r="D142" s="5"/>
      <c r="E142" s="5"/>
      <c r="F142" s="5"/>
      <c r="G142" s="5"/>
      <c r="H142" s="3"/>
      <c r="I142" s="3"/>
      <c r="J142" s="3"/>
      <c r="K142" s="44">
        <f>SUM(K127:K139)</f>
        <v>505.2</v>
      </c>
      <c r="L142" s="42"/>
      <c r="M142" s="38">
        <f>SUM(M126:M140)</f>
        <v>928.3</v>
      </c>
    </row>
    <row r="143" spans="1:13" x14ac:dyDescent="0.3">
      <c r="B143" s="52" t="s">
        <v>39</v>
      </c>
      <c r="C143" s="52"/>
      <c r="D143" s="5"/>
      <c r="E143" s="5"/>
      <c r="F143" s="5"/>
      <c r="G143" s="5"/>
      <c r="H143" s="3"/>
      <c r="I143" s="3"/>
      <c r="J143" s="3"/>
      <c r="K143" s="44">
        <f>K142/15</f>
        <v>33.68</v>
      </c>
      <c r="L143" s="42"/>
      <c r="M143" s="38">
        <f>M142/15</f>
        <v>61.886666666666663</v>
      </c>
    </row>
    <row r="144" spans="1:13" x14ac:dyDescent="0.3">
      <c r="C144" s="4"/>
      <c r="D144" s="5"/>
      <c r="E144" s="5"/>
      <c r="F144" s="5"/>
      <c r="G144" s="5"/>
      <c r="H144" s="3"/>
      <c r="I144" s="3"/>
      <c r="J144" s="3"/>
      <c r="K144" s="14"/>
      <c r="L144" s="42"/>
      <c r="M144" s="38"/>
    </row>
    <row r="145" spans="1:13" x14ac:dyDescent="0.3">
      <c r="A145" s="1" t="s">
        <v>117</v>
      </c>
      <c r="B145" s="1" t="s">
        <v>90</v>
      </c>
      <c r="C145" s="2" t="s">
        <v>70</v>
      </c>
      <c r="D145" s="3"/>
      <c r="E145" s="3"/>
      <c r="F145" s="3"/>
      <c r="G145" s="3"/>
      <c r="H145" s="3"/>
      <c r="I145" s="16"/>
      <c r="J145" s="16"/>
      <c r="K145" s="36">
        <f t="shared" ref="K145:K154" si="14">SUM(D145:J145)</f>
        <v>0</v>
      </c>
      <c r="L145" s="42">
        <f>'podzim24-25'!K144</f>
        <v>40.6</v>
      </c>
      <c r="M145" s="38">
        <f>K145+L145</f>
        <v>40.6</v>
      </c>
    </row>
    <row r="146" spans="1:13" x14ac:dyDescent="0.3">
      <c r="A146" s="1" t="s">
        <v>117</v>
      </c>
      <c r="B146" s="1" t="s">
        <v>91</v>
      </c>
      <c r="C146" s="2" t="s">
        <v>92</v>
      </c>
      <c r="D146" s="3">
        <v>78</v>
      </c>
      <c r="E146" s="3">
        <v>95</v>
      </c>
      <c r="F146" s="3">
        <v>126</v>
      </c>
      <c r="G146" s="3"/>
      <c r="H146" s="3"/>
      <c r="I146" s="16"/>
      <c r="J146" s="16"/>
      <c r="K146" s="36">
        <f t="shared" si="14"/>
        <v>299</v>
      </c>
      <c r="L146" s="42">
        <f>'podzim24-25'!K145</f>
        <v>78</v>
      </c>
      <c r="M146" s="38">
        <f t="shared" ref="M146:M154" si="15">K146+L146</f>
        <v>377</v>
      </c>
    </row>
    <row r="147" spans="1:13" x14ac:dyDescent="0.3">
      <c r="A147" s="1" t="s">
        <v>117</v>
      </c>
      <c r="B147" s="1" t="s">
        <v>28</v>
      </c>
      <c r="C147" s="2" t="s">
        <v>52</v>
      </c>
      <c r="D147" s="3">
        <v>5.5</v>
      </c>
      <c r="E147" s="3"/>
      <c r="F147" s="3"/>
      <c r="G147" s="3"/>
      <c r="H147" s="3"/>
      <c r="I147" s="16"/>
      <c r="J147" s="16"/>
      <c r="K147" s="36">
        <f t="shared" si="14"/>
        <v>5.5</v>
      </c>
      <c r="L147" s="42">
        <f>'podzim24-25'!K146</f>
        <v>0</v>
      </c>
      <c r="M147" s="38">
        <f t="shared" si="15"/>
        <v>5.5</v>
      </c>
    </row>
    <row r="148" spans="1:13" x14ac:dyDescent="0.3">
      <c r="A148" s="1" t="s">
        <v>117</v>
      </c>
      <c r="B148" s="1" t="s">
        <v>93</v>
      </c>
      <c r="C148" s="2" t="s">
        <v>94</v>
      </c>
      <c r="D148" s="3"/>
      <c r="E148" s="3"/>
      <c r="F148" s="3"/>
      <c r="G148" s="3"/>
      <c r="H148" s="3"/>
      <c r="I148" s="16"/>
      <c r="J148" s="16"/>
      <c r="K148" s="36">
        <f t="shared" si="14"/>
        <v>0</v>
      </c>
      <c r="L148" s="42">
        <f>'podzim24-25'!K147</f>
        <v>0</v>
      </c>
      <c r="M148" s="38">
        <f t="shared" si="15"/>
        <v>0</v>
      </c>
    </row>
    <row r="149" spans="1:13" x14ac:dyDescent="0.3">
      <c r="A149" s="1" t="s">
        <v>117</v>
      </c>
      <c r="B149" s="1" t="s">
        <v>95</v>
      </c>
      <c r="C149" s="2" t="s">
        <v>96</v>
      </c>
      <c r="D149" s="3"/>
      <c r="E149" s="3"/>
      <c r="F149" s="3"/>
      <c r="G149" s="3"/>
      <c r="H149" s="3"/>
      <c r="I149" s="16"/>
      <c r="J149" s="16"/>
      <c r="K149" s="36">
        <f t="shared" si="14"/>
        <v>0</v>
      </c>
      <c r="L149" s="42">
        <f>'podzim24-25'!K148</f>
        <v>0</v>
      </c>
      <c r="M149" s="38">
        <f t="shared" si="15"/>
        <v>0</v>
      </c>
    </row>
    <row r="150" spans="1:13" x14ac:dyDescent="0.3">
      <c r="A150" s="1" t="s">
        <v>117</v>
      </c>
      <c r="B150" s="1" t="s">
        <v>97</v>
      </c>
      <c r="C150" s="2" t="s">
        <v>98</v>
      </c>
      <c r="D150" s="3"/>
      <c r="E150" s="3"/>
      <c r="F150" s="3"/>
      <c r="G150" s="3"/>
      <c r="H150" s="3"/>
      <c r="I150" s="16"/>
      <c r="J150" s="16"/>
      <c r="K150" s="36">
        <f t="shared" si="14"/>
        <v>0</v>
      </c>
      <c r="L150" s="42">
        <f>'podzim24-25'!K149</f>
        <v>11</v>
      </c>
      <c r="M150" s="38">
        <f t="shared" si="15"/>
        <v>11</v>
      </c>
    </row>
    <row r="151" spans="1:13" x14ac:dyDescent="0.3">
      <c r="A151" s="1" t="s">
        <v>117</v>
      </c>
      <c r="B151" s="1" t="s">
        <v>99</v>
      </c>
      <c r="C151" s="2" t="s">
        <v>100</v>
      </c>
      <c r="D151" s="3">
        <v>31</v>
      </c>
      <c r="E151" s="3"/>
      <c r="F151" s="3"/>
      <c r="G151" s="3"/>
      <c r="H151" s="3"/>
      <c r="I151" s="16"/>
      <c r="J151" s="16"/>
      <c r="K151" s="36">
        <f t="shared" si="14"/>
        <v>31</v>
      </c>
      <c r="L151" s="42">
        <f>'podzim24-25'!K150</f>
        <v>53</v>
      </c>
      <c r="M151" s="38">
        <f t="shared" si="15"/>
        <v>84</v>
      </c>
    </row>
    <row r="152" spans="1:13" x14ac:dyDescent="0.3">
      <c r="A152" s="1" t="s">
        <v>117</v>
      </c>
      <c r="B152" s="1" t="s">
        <v>101</v>
      </c>
      <c r="C152" s="2" t="s">
        <v>102</v>
      </c>
      <c r="D152" s="3">
        <v>31</v>
      </c>
      <c r="E152" s="3"/>
      <c r="F152" s="3"/>
      <c r="G152" s="3"/>
      <c r="H152" s="3"/>
      <c r="I152" s="16"/>
      <c r="J152" s="16"/>
      <c r="K152" s="36">
        <f t="shared" si="14"/>
        <v>31</v>
      </c>
      <c r="L152" s="42">
        <f>'podzim24-25'!K151</f>
        <v>53</v>
      </c>
      <c r="M152" s="38">
        <f t="shared" si="15"/>
        <v>84</v>
      </c>
    </row>
    <row r="153" spans="1:13" x14ac:dyDescent="0.3">
      <c r="A153" s="1" t="s">
        <v>117</v>
      </c>
      <c r="B153" s="1" t="s">
        <v>103</v>
      </c>
      <c r="C153" s="2" t="s">
        <v>104</v>
      </c>
      <c r="D153" s="3"/>
      <c r="E153" s="3"/>
      <c r="F153" s="3"/>
      <c r="G153" s="3"/>
      <c r="H153" s="3"/>
      <c r="I153" s="16"/>
      <c r="J153" s="16"/>
      <c r="K153" s="36">
        <f t="shared" si="14"/>
        <v>0</v>
      </c>
      <c r="L153" s="42">
        <f>'podzim24-25'!K152</f>
        <v>0</v>
      </c>
      <c r="M153" s="38">
        <f t="shared" si="15"/>
        <v>0</v>
      </c>
    </row>
    <row r="154" spans="1:13" x14ac:dyDescent="0.3">
      <c r="A154" s="18" t="s">
        <v>117</v>
      </c>
      <c r="B154" s="18" t="s">
        <v>215</v>
      </c>
      <c r="C154" s="2" t="s">
        <v>216</v>
      </c>
      <c r="D154" s="3"/>
      <c r="E154" s="3"/>
      <c r="F154" s="3"/>
      <c r="G154" s="3"/>
      <c r="H154" s="3"/>
      <c r="I154" s="3"/>
      <c r="J154" s="3"/>
      <c r="K154" s="36">
        <f t="shared" si="14"/>
        <v>0</v>
      </c>
      <c r="L154" s="42">
        <f>'podzim24-25'!K153</f>
        <v>0</v>
      </c>
      <c r="M154" s="38">
        <f t="shared" si="15"/>
        <v>0</v>
      </c>
    </row>
    <row r="155" spans="1:13" x14ac:dyDescent="0.3">
      <c r="C155" s="4"/>
      <c r="D155" s="5"/>
      <c r="E155" s="5"/>
      <c r="F155" s="5"/>
      <c r="G155" s="5"/>
      <c r="H155" s="3"/>
      <c r="I155" s="3"/>
      <c r="J155" s="3"/>
      <c r="K155" s="15"/>
      <c r="L155" s="42"/>
      <c r="M155" s="38"/>
    </row>
    <row r="156" spans="1:13" x14ac:dyDescent="0.3">
      <c r="B156" s="25" t="s">
        <v>13</v>
      </c>
      <c r="C156" s="4"/>
      <c r="D156" s="5"/>
      <c r="E156" s="5"/>
      <c r="F156" s="5"/>
      <c r="G156" s="5"/>
      <c r="H156" s="3"/>
      <c r="I156" s="3"/>
      <c r="J156" s="3"/>
      <c r="K156" s="44">
        <f>SUM(K145:K153)</f>
        <v>366.5</v>
      </c>
      <c r="L156" s="42"/>
      <c r="M156" s="38">
        <f>SUM(M145:M154)</f>
        <v>602.1</v>
      </c>
    </row>
    <row r="157" spans="1:13" x14ac:dyDescent="0.3">
      <c r="B157" s="52" t="s">
        <v>39</v>
      </c>
      <c r="C157" s="52"/>
      <c r="D157" s="5"/>
      <c r="E157" s="5"/>
      <c r="F157" s="5"/>
      <c r="G157" s="5"/>
      <c r="H157" s="3"/>
      <c r="I157" s="3"/>
      <c r="J157" s="3"/>
      <c r="K157" s="44">
        <f>K156/10</f>
        <v>36.65</v>
      </c>
      <c r="L157" s="42"/>
      <c r="M157" s="38">
        <f>M156/10</f>
        <v>60.21</v>
      </c>
    </row>
    <row r="158" spans="1:13" x14ac:dyDescent="0.3">
      <c r="C158" s="4"/>
      <c r="D158" s="5"/>
      <c r="E158" s="5"/>
      <c r="F158" s="5"/>
      <c r="G158" s="5"/>
      <c r="H158" s="3"/>
      <c r="I158" s="3"/>
      <c r="J158" s="3"/>
      <c r="K158" s="14"/>
      <c r="L158" s="42"/>
      <c r="M158" s="38"/>
    </row>
    <row r="159" spans="1:13" x14ac:dyDescent="0.3">
      <c r="A159" s="1" t="s">
        <v>124</v>
      </c>
      <c r="B159" s="1" t="s">
        <v>106</v>
      </c>
      <c r="C159" s="2" t="s">
        <v>58</v>
      </c>
      <c r="D159" s="3">
        <v>24</v>
      </c>
      <c r="E159" s="3"/>
      <c r="F159" s="3"/>
      <c r="G159" s="3"/>
      <c r="H159" s="3"/>
      <c r="I159" s="16"/>
      <c r="J159" s="16"/>
      <c r="K159" s="36">
        <f t="shared" ref="K159:K165" si="16">SUM(D159:J159)</f>
        <v>24</v>
      </c>
      <c r="L159" s="42">
        <f>'podzim24-25'!K157</f>
        <v>29</v>
      </c>
      <c r="M159" s="38">
        <f>K159+L159</f>
        <v>53</v>
      </c>
    </row>
    <row r="160" spans="1:13" x14ac:dyDescent="0.3">
      <c r="A160" s="1" t="s">
        <v>124</v>
      </c>
      <c r="B160" s="1" t="s">
        <v>107</v>
      </c>
      <c r="C160" s="2" t="s">
        <v>108</v>
      </c>
      <c r="D160" s="3"/>
      <c r="E160" s="3"/>
      <c r="F160" s="3"/>
      <c r="G160" s="3"/>
      <c r="H160" s="3"/>
      <c r="I160" s="16"/>
      <c r="J160" s="16"/>
      <c r="K160" s="36">
        <f t="shared" si="16"/>
        <v>0</v>
      </c>
      <c r="L160" s="42">
        <f>'podzim24-25'!K158</f>
        <v>0</v>
      </c>
      <c r="M160" s="38">
        <f t="shared" ref="M160:M165" si="17">K160+L160</f>
        <v>0</v>
      </c>
    </row>
    <row r="161" spans="1:13" x14ac:dyDescent="0.3">
      <c r="A161" s="1" t="s">
        <v>124</v>
      </c>
      <c r="B161" s="1" t="s">
        <v>109</v>
      </c>
      <c r="C161" s="2" t="s">
        <v>110</v>
      </c>
      <c r="D161" s="3">
        <v>455</v>
      </c>
      <c r="E161" s="3"/>
      <c r="F161" s="3"/>
      <c r="G161" s="3"/>
      <c r="H161" s="3"/>
      <c r="I161" s="16"/>
      <c r="J161" s="16"/>
      <c r="K161" s="36">
        <f t="shared" si="16"/>
        <v>455</v>
      </c>
      <c r="L161" s="42">
        <f>'podzim24-25'!K159</f>
        <v>455</v>
      </c>
      <c r="M161" s="38">
        <f t="shared" si="17"/>
        <v>910</v>
      </c>
    </row>
    <row r="162" spans="1:13" x14ac:dyDescent="0.3">
      <c r="A162" s="1" t="s">
        <v>124</v>
      </c>
      <c r="B162" s="1" t="s">
        <v>111</v>
      </c>
      <c r="C162" s="2" t="s">
        <v>112</v>
      </c>
      <c r="D162" s="3"/>
      <c r="E162" s="3"/>
      <c r="F162" s="3"/>
      <c r="G162" s="3"/>
      <c r="H162" s="3"/>
      <c r="I162" s="16"/>
      <c r="J162" s="16"/>
      <c r="K162" s="36">
        <f t="shared" si="16"/>
        <v>0</v>
      </c>
      <c r="L162" s="42">
        <f>'podzim24-25'!K160</f>
        <v>0</v>
      </c>
      <c r="M162" s="38">
        <f t="shared" si="17"/>
        <v>0</v>
      </c>
    </row>
    <row r="163" spans="1:13" x14ac:dyDescent="0.3">
      <c r="A163" s="1" t="s">
        <v>124</v>
      </c>
      <c r="B163" s="1" t="s">
        <v>113</v>
      </c>
      <c r="C163" s="2" t="s">
        <v>96</v>
      </c>
      <c r="D163" s="3">
        <v>147.5</v>
      </c>
      <c r="E163" s="3">
        <v>19</v>
      </c>
      <c r="F163" s="3">
        <v>103.5</v>
      </c>
      <c r="G163" s="3">
        <v>66</v>
      </c>
      <c r="H163" s="3"/>
      <c r="I163" s="16"/>
      <c r="J163" s="16"/>
      <c r="K163" s="36">
        <f t="shared" si="16"/>
        <v>336</v>
      </c>
      <c r="L163" s="42">
        <f>'podzim24-25'!K161</f>
        <v>102</v>
      </c>
      <c r="M163" s="38">
        <f t="shared" si="17"/>
        <v>438</v>
      </c>
    </row>
    <row r="164" spans="1:13" x14ac:dyDescent="0.3">
      <c r="A164" s="1" t="s">
        <v>124</v>
      </c>
      <c r="B164" s="1" t="s">
        <v>114</v>
      </c>
      <c r="C164" s="2" t="s">
        <v>38</v>
      </c>
      <c r="D164" s="3"/>
      <c r="E164" s="3"/>
      <c r="F164" s="3"/>
      <c r="G164" s="3"/>
      <c r="H164" s="3"/>
      <c r="I164" s="16"/>
      <c r="J164" s="16"/>
      <c r="K164" s="36">
        <f t="shared" si="16"/>
        <v>0</v>
      </c>
      <c r="L164" s="42">
        <f>'podzim24-25'!K162</f>
        <v>0</v>
      </c>
      <c r="M164" s="38">
        <f t="shared" si="17"/>
        <v>0</v>
      </c>
    </row>
    <row r="165" spans="1:13" x14ac:dyDescent="0.3">
      <c r="A165" s="1" t="s">
        <v>124</v>
      </c>
      <c r="B165" s="1" t="s">
        <v>115</v>
      </c>
      <c r="C165" s="2" t="s">
        <v>116</v>
      </c>
      <c r="D165" s="3">
        <v>22.5</v>
      </c>
      <c r="E165" s="3"/>
      <c r="F165" s="3"/>
      <c r="G165" s="3"/>
      <c r="H165" s="3"/>
      <c r="I165" s="16"/>
      <c r="J165" s="16"/>
      <c r="K165" s="36">
        <f t="shared" si="16"/>
        <v>22.5</v>
      </c>
      <c r="L165" s="42">
        <f>'podzim24-25'!K163</f>
        <v>40</v>
      </c>
      <c r="M165" s="38">
        <f t="shared" si="17"/>
        <v>62.5</v>
      </c>
    </row>
    <row r="166" spans="1:13" x14ac:dyDescent="0.3">
      <c r="C166" s="4"/>
      <c r="D166" s="5"/>
      <c r="E166" s="5"/>
      <c r="F166" s="5"/>
      <c r="G166" s="5"/>
      <c r="H166" s="3"/>
      <c r="I166" s="3"/>
      <c r="J166" s="3"/>
      <c r="K166" s="15"/>
      <c r="L166" s="42"/>
      <c r="M166" s="38"/>
    </row>
    <row r="167" spans="1:13" x14ac:dyDescent="0.3">
      <c r="B167" s="25" t="s">
        <v>13</v>
      </c>
      <c r="C167" s="4"/>
      <c r="D167" s="5"/>
      <c r="E167" s="5"/>
      <c r="F167" s="5"/>
      <c r="G167" s="5"/>
      <c r="H167" s="3"/>
      <c r="I167" s="3"/>
      <c r="J167" s="3"/>
      <c r="K167" s="44">
        <f>SUM(K159:K165)</f>
        <v>837.5</v>
      </c>
      <c r="L167" s="42"/>
      <c r="M167" s="38">
        <f>SUM(M159:M165)</f>
        <v>1463.5</v>
      </c>
    </row>
    <row r="168" spans="1:13" x14ac:dyDescent="0.3">
      <c r="B168" s="52" t="s">
        <v>39</v>
      </c>
      <c r="C168" s="52"/>
      <c r="D168" s="5"/>
      <c r="E168" s="5"/>
      <c r="F168" s="5"/>
      <c r="G168" s="5"/>
      <c r="H168" s="3"/>
      <c r="I168" s="3"/>
      <c r="J168" s="3"/>
      <c r="K168" s="44">
        <f>K167/7</f>
        <v>119.64285714285714</v>
      </c>
      <c r="L168" s="42"/>
      <c r="M168" s="38">
        <f>M167/7</f>
        <v>209.07142857142858</v>
      </c>
    </row>
    <row r="169" spans="1:13" x14ac:dyDescent="0.3">
      <c r="C169" s="4"/>
      <c r="D169" s="5"/>
      <c r="E169" s="5"/>
      <c r="F169" s="5"/>
      <c r="G169" s="5"/>
      <c r="H169" s="3"/>
      <c r="I169" s="3"/>
      <c r="J169" s="3"/>
      <c r="K169" s="14"/>
      <c r="L169" s="42"/>
      <c r="M169" s="38"/>
    </row>
    <row r="170" spans="1:13" x14ac:dyDescent="0.3">
      <c r="A170" s="1" t="s">
        <v>126</v>
      </c>
      <c r="B170" s="1" t="s">
        <v>16</v>
      </c>
      <c r="C170" s="2" t="s">
        <v>108</v>
      </c>
      <c r="D170" s="3"/>
      <c r="E170" s="3"/>
      <c r="F170" s="3"/>
      <c r="G170" s="3"/>
      <c r="H170" s="3"/>
      <c r="I170" s="16"/>
      <c r="J170" s="16"/>
      <c r="K170" s="36">
        <f t="shared" ref="K170:K176" si="18">SUM(D170:J170)</f>
        <v>0</v>
      </c>
      <c r="L170" s="42">
        <f>'podzim24-25'!K168</f>
        <v>7.9</v>
      </c>
      <c r="M170" s="38">
        <f>K170+L170</f>
        <v>7.9</v>
      </c>
    </row>
    <row r="171" spans="1:13" x14ac:dyDescent="0.3">
      <c r="A171" s="1" t="s">
        <v>126</v>
      </c>
      <c r="B171" s="1" t="s">
        <v>12</v>
      </c>
      <c r="C171" s="2" t="s">
        <v>52</v>
      </c>
      <c r="D171" s="3"/>
      <c r="E171" s="3"/>
      <c r="F171" s="3"/>
      <c r="G171" s="3"/>
      <c r="H171" s="3"/>
      <c r="I171" s="16"/>
      <c r="J171" s="16"/>
      <c r="K171" s="36">
        <f t="shared" si="18"/>
        <v>0</v>
      </c>
      <c r="L171" s="42">
        <f>'podzim24-25'!K169</f>
        <v>0</v>
      </c>
      <c r="M171" s="38">
        <f t="shared" ref="M171:M176" si="19">K171+L171</f>
        <v>0</v>
      </c>
    </row>
    <row r="172" spans="1:13" x14ac:dyDescent="0.3">
      <c r="A172" s="1" t="s">
        <v>126</v>
      </c>
      <c r="B172" s="1" t="s">
        <v>118</v>
      </c>
      <c r="C172" s="2" t="s">
        <v>119</v>
      </c>
      <c r="D172" s="3">
        <v>5.5</v>
      </c>
      <c r="E172" s="3"/>
      <c r="F172" s="3"/>
      <c r="G172" s="3"/>
      <c r="H172" s="3"/>
      <c r="I172" s="16"/>
      <c r="J172" s="16"/>
      <c r="K172" s="36">
        <f t="shared" si="18"/>
        <v>5.5</v>
      </c>
      <c r="L172" s="42">
        <f>'podzim24-25'!K170</f>
        <v>9</v>
      </c>
      <c r="M172" s="38">
        <f t="shared" si="19"/>
        <v>14.5</v>
      </c>
    </row>
    <row r="173" spans="1:13" x14ac:dyDescent="0.3">
      <c r="A173" s="1" t="s">
        <v>126</v>
      </c>
      <c r="B173" s="1" t="s">
        <v>118</v>
      </c>
      <c r="C173" s="2" t="s">
        <v>62</v>
      </c>
      <c r="D173" s="3">
        <v>5.5</v>
      </c>
      <c r="E173" s="3"/>
      <c r="F173" s="3"/>
      <c r="G173" s="3"/>
      <c r="H173" s="3"/>
      <c r="I173" s="16"/>
      <c r="J173" s="16"/>
      <c r="K173" s="36">
        <f t="shared" si="18"/>
        <v>5.5</v>
      </c>
      <c r="L173" s="42">
        <f>'podzim24-25'!K171</f>
        <v>10</v>
      </c>
      <c r="M173" s="38">
        <f t="shared" si="19"/>
        <v>15.5</v>
      </c>
    </row>
    <row r="174" spans="1:13" x14ac:dyDescent="0.3">
      <c r="A174" s="1" t="s">
        <v>126</v>
      </c>
      <c r="B174" s="1" t="s">
        <v>120</v>
      </c>
      <c r="C174" s="2" t="s">
        <v>121</v>
      </c>
      <c r="D174" s="3"/>
      <c r="E174" s="3"/>
      <c r="F174" s="3"/>
      <c r="G174" s="3"/>
      <c r="H174" s="3"/>
      <c r="I174" s="16"/>
      <c r="J174" s="16"/>
      <c r="K174" s="36">
        <f t="shared" si="18"/>
        <v>0</v>
      </c>
      <c r="L174" s="42">
        <f>'podzim24-25'!K172</f>
        <v>0</v>
      </c>
      <c r="M174" s="38">
        <f t="shared" si="19"/>
        <v>0</v>
      </c>
    </row>
    <row r="175" spans="1:13" x14ac:dyDescent="0.3">
      <c r="A175" s="1" t="s">
        <v>126</v>
      </c>
      <c r="B175" s="1" t="s">
        <v>122</v>
      </c>
      <c r="C175" s="2" t="s">
        <v>123</v>
      </c>
      <c r="D175" s="3"/>
      <c r="E175" s="3"/>
      <c r="F175" s="3"/>
      <c r="G175" s="3"/>
      <c r="H175" s="3"/>
      <c r="I175" s="16"/>
      <c r="J175" s="16"/>
      <c r="K175" s="36">
        <f t="shared" si="18"/>
        <v>0</v>
      </c>
      <c r="L175" s="42">
        <f>'podzim24-25'!K173</f>
        <v>0</v>
      </c>
      <c r="M175" s="38">
        <f t="shared" si="19"/>
        <v>0</v>
      </c>
    </row>
    <row r="176" spans="1:13" x14ac:dyDescent="0.3">
      <c r="A176" s="18" t="s">
        <v>126</v>
      </c>
      <c r="B176" s="18" t="s">
        <v>213</v>
      </c>
      <c r="C176" s="2" t="s">
        <v>212</v>
      </c>
      <c r="D176" s="3"/>
      <c r="E176" s="3"/>
      <c r="F176" s="3"/>
      <c r="G176" s="3"/>
      <c r="H176" s="3"/>
      <c r="I176" s="3"/>
      <c r="J176" s="3"/>
      <c r="K176" s="36">
        <f t="shared" si="18"/>
        <v>0</v>
      </c>
      <c r="L176" s="42">
        <v>0</v>
      </c>
      <c r="M176" s="38">
        <f t="shared" si="19"/>
        <v>0</v>
      </c>
    </row>
    <row r="177" spans="2:13" x14ac:dyDescent="0.3">
      <c r="C177" s="4"/>
      <c r="D177" s="5"/>
      <c r="E177" s="5"/>
      <c r="F177" s="5"/>
      <c r="G177" s="5"/>
      <c r="H177" s="3"/>
      <c r="I177" s="3"/>
      <c r="J177" s="3"/>
      <c r="K177" s="15"/>
      <c r="L177" s="42"/>
      <c r="M177" s="38"/>
    </row>
    <row r="178" spans="2:13" x14ac:dyDescent="0.3">
      <c r="B178" s="25" t="s">
        <v>13</v>
      </c>
      <c r="C178" s="4"/>
      <c r="D178" s="5"/>
      <c r="E178" s="5"/>
      <c r="F178" s="5"/>
      <c r="G178" s="5"/>
      <c r="H178" s="3"/>
      <c r="I178" s="3"/>
      <c r="J178" s="3"/>
      <c r="K178" s="44">
        <f>SUM(K170:K175)</f>
        <v>11</v>
      </c>
      <c r="L178" s="42"/>
      <c r="M178" s="38">
        <f>SUM(M170:M176)</f>
        <v>37.9</v>
      </c>
    </row>
    <row r="179" spans="2:13" x14ac:dyDescent="0.3">
      <c r="B179" s="52" t="s">
        <v>39</v>
      </c>
      <c r="C179" s="52"/>
      <c r="D179" s="5"/>
      <c r="E179" s="5"/>
      <c r="F179" s="5"/>
      <c r="G179" s="5"/>
      <c r="H179" s="3"/>
      <c r="I179" s="3"/>
      <c r="J179" s="3"/>
      <c r="K179" s="44">
        <f>K178/7</f>
        <v>1.5714285714285714</v>
      </c>
      <c r="L179" s="42"/>
      <c r="M179" s="38">
        <f>M178/7</f>
        <v>5.4142857142857137</v>
      </c>
    </row>
    <row r="183" spans="2:13" x14ac:dyDescent="0.3">
      <c r="B183" s="1"/>
      <c r="C183" s="48" t="s">
        <v>189</v>
      </c>
      <c r="D183" s="35" t="s">
        <v>190</v>
      </c>
      <c r="E183" s="35" t="s">
        <v>191</v>
      </c>
    </row>
    <row r="184" spans="2:13" x14ac:dyDescent="0.3">
      <c r="B184" s="9" t="s">
        <v>3</v>
      </c>
      <c r="C184" s="2">
        <f>M29</f>
        <v>1122.5999999999999</v>
      </c>
      <c r="D184" s="3">
        <f>M30</f>
        <v>44.903999999999996</v>
      </c>
      <c r="E184" s="49" t="s">
        <v>117</v>
      </c>
    </row>
    <row r="185" spans="2:13" x14ac:dyDescent="0.3">
      <c r="B185" s="9" t="s">
        <v>127</v>
      </c>
      <c r="C185" s="11">
        <f>M48</f>
        <v>623.6</v>
      </c>
      <c r="D185" s="13">
        <f>M49</f>
        <v>47.969230769230769</v>
      </c>
      <c r="E185" s="49" t="s">
        <v>105</v>
      </c>
    </row>
    <row r="186" spans="2:13" x14ac:dyDescent="0.3">
      <c r="B186" s="9" t="s">
        <v>128</v>
      </c>
      <c r="C186" s="11">
        <f>M70</f>
        <v>1208.1500000000001</v>
      </c>
      <c r="D186" s="13">
        <f>M71</f>
        <v>67.119444444444454</v>
      </c>
      <c r="E186" s="49" t="s">
        <v>59</v>
      </c>
    </row>
    <row r="187" spans="2:13" x14ac:dyDescent="0.3">
      <c r="B187" s="9" t="s">
        <v>129</v>
      </c>
      <c r="C187" s="11">
        <f>M88</f>
        <v>745.55</v>
      </c>
      <c r="D187" s="13">
        <f>M89</f>
        <v>53.253571428571426</v>
      </c>
      <c r="E187" s="49" t="s">
        <v>89</v>
      </c>
    </row>
    <row r="188" spans="2:13" x14ac:dyDescent="0.3">
      <c r="B188" s="9" t="s">
        <v>130</v>
      </c>
      <c r="C188" s="11">
        <f>M105</f>
        <v>498</v>
      </c>
      <c r="D188" s="13">
        <f>M106</f>
        <v>38.307692307692307</v>
      </c>
      <c r="E188" s="49" t="s">
        <v>124</v>
      </c>
    </row>
    <row r="189" spans="2:13" x14ac:dyDescent="0.3">
      <c r="B189" s="9" t="s">
        <v>131</v>
      </c>
      <c r="C189" s="11">
        <f>M123</f>
        <v>1677.1</v>
      </c>
      <c r="D189" s="13">
        <f>M124</f>
        <v>129.00769230769231</v>
      </c>
      <c r="E189" s="49" t="s">
        <v>40</v>
      </c>
    </row>
    <row r="190" spans="2:13" x14ac:dyDescent="0.3">
      <c r="B190" s="9" t="s">
        <v>132</v>
      </c>
      <c r="C190" s="11">
        <f>M142</f>
        <v>928.3</v>
      </c>
      <c r="D190" s="13">
        <f>M143</f>
        <v>61.886666666666663</v>
      </c>
      <c r="E190" s="49" t="s">
        <v>75</v>
      </c>
    </row>
    <row r="191" spans="2:13" x14ac:dyDescent="0.3">
      <c r="B191" s="9" t="s">
        <v>133</v>
      </c>
      <c r="C191" s="11">
        <f>M156</f>
        <v>602.1</v>
      </c>
      <c r="D191" s="13">
        <f>M157</f>
        <v>60.21</v>
      </c>
      <c r="E191" s="49" t="s">
        <v>126</v>
      </c>
    </row>
    <row r="192" spans="2:13" x14ac:dyDescent="0.3">
      <c r="B192" s="9" t="s">
        <v>134</v>
      </c>
      <c r="C192" s="11">
        <f>M167</f>
        <v>1463.5</v>
      </c>
      <c r="D192" s="13">
        <f>M168</f>
        <v>209.07142857142858</v>
      </c>
      <c r="E192" s="49" t="s">
        <v>142</v>
      </c>
    </row>
    <row r="193" spans="2:5" x14ac:dyDescent="0.3">
      <c r="B193" s="9" t="s">
        <v>135</v>
      </c>
      <c r="C193" s="11">
        <f>M178</f>
        <v>37.9</v>
      </c>
      <c r="D193" s="13">
        <f>M179</f>
        <v>5.4142857142857137</v>
      </c>
      <c r="E193" s="49" t="s">
        <v>220</v>
      </c>
    </row>
  </sheetData>
  <mergeCells count="10">
    <mergeCell ref="B89:C89"/>
    <mergeCell ref="B71:C71"/>
    <mergeCell ref="B49:C49"/>
    <mergeCell ref="B30:C30"/>
    <mergeCell ref="B179:C179"/>
    <mergeCell ref="B168:C168"/>
    <mergeCell ref="B157:C157"/>
    <mergeCell ref="B143:C143"/>
    <mergeCell ref="B124:C124"/>
    <mergeCell ref="B106:C10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podzim24-25</vt:lpstr>
      <vt:lpstr>jaro25</vt:lpstr>
      <vt:lpstr>Celkem 24-25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Petr Teplý</dc:creator>
  <cp:lastModifiedBy>Mgr. Petr Teplý</cp:lastModifiedBy>
  <cp:lastPrinted>2025-05-13T09:14:05Z</cp:lastPrinted>
  <dcterms:created xsi:type="dcterms:W3CDTF">2023-09-21T13:10:43Z</dcterms:created>
  <dcterms:modified xsi:type="dcterms:W3CDTF">2025-06-06T08:44:49Z</dcterms:modified>
</cp:coreProperties>
</file>